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TOONRDRSRV2\redirect\JN62008\Desktop\205070338487001664324660\"/>
    </mc:Choice>
  </mc:AlternateContent>
  <bookViews>
    <workbookView xWindow="0" yWindow="0" windowWidth="20490" windowHeight="7530" tabRatio="798" firstSheet="2" activeTab="2"/>
  </bookViews>
  <sheets>
    <sheet name="自動処理データ" sheetId="14" state="hidden" r:id="rId1"/>
    <sheet name="元号変換" sheetId="15" state="hidden" r:id="rId2"/>
    <sheet name="様式" sheetId="18" r:id="rId3"/>
  </sheets>
  <definedNames>
    <definedName name="_xlnm.Print_Area" localSheetId="2">様式!$A$1:$N$53</definedName>
    <definedName name="その他">自動処理データ!$A$56</definedName>
    <definedName name="機械・施設名">自動処理データ!$A$95:$K$95</definedName>
    <definedName name="規模拡大">自動処理データ!$A$52:$D$52</definedName>
    <definedName name="共同申請者氏名" localSheetId="0">#REF!</definedName>
    <definedName name="共同申請者氏名">#REF!</definedName>
    <definedName name="経営の合理化">自動処理データ!$A$54:$D$54</definedName>
    <definedName name="合理化現状">自動処理データ!$A$50:$M$50</definedName>
    <definedName name="合理化目標">自動処理データ!$A$51:$M$51</definedName>
    <definedName name="作目名">#REF!</definedName>
    <definedName name="資金の調達">自動処理データ!$A$55:$C$55</definedName>
    <definedName name="生産方式">自動処理データ!$A$53:$H$53</definedName>
    <definedName name="続柄">自動処理データ!$A$57:$AB$57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8" l="1"/>
  <c r="E33" i="18"/>
  <c r="E31" i="18"/>
  <c r="E30" i="18"/>
  <c r="O29" i="18"/>
  <c r="O28" i="18"/>
  <c r="O27" i="18"/>
  <c r="O26" i="18"/>
  <c r="O25" i="18"/>
  <c r="O24" i="18"/>
  <c r="O23" i="18"/>
  <c r="O22" i="18"/>
  <c r="O21" i="18"/>
  <c r="O20" i="18"/>
  <c r="O19" i="18"/>
  <c r="O18" i="18"/>
  <c r="O17" i="18"/>
  <c r="O16" i="18"/>
  <c r="O15" i="18"/>
  <c r="O14" i="18"/>
  <c r="O13" i="18"/>
  <c r="O12" i="18"/>
  <c r="O11" i="18"/>
  <c r="O10" i="18"/>
  <c r="E34" i="18" s="1"/>
  <c r="E32" i="18" l="1"/>
  <c r="F32" i="18" s="1"/>
  <c r="F35" i="18"/>
  <c r="B2" i="15" l="1"/>
  <c r="M97" i="14" l="1"/>
  <c r="N97" i="14"/>
  <c r="F97" i="14"/>
  <c r="D97" i="14"/>
  <c r="I51" i="14" l="1"/>
  <c r="O18" i="14"/>
  <c r="O17" i="14"/>
  <c r="O16" i="14"/>
  <c r="O15" i="14"/>
  <c r="O14" i="14"/>
  <c r="A92" i="14" l="1"/>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21" i="14"/>
  <c r="A20" i="14"/>
  <c r="A19" i="14"/>
  <c r="A18" i="14"/>
  <c r="A17" i="14"/>
  <c r="A16" i="14"/>
  <c r="A15" i="14"/>
  <c r="A14" i="14"/>
  <c r="A13" i="14"/>
  <c r="A12" i="14"/>
  <c r="A11" i="14"/>
  <c r="A10" i="14"/>
  <c r="A9" i="14"/>
  <c r="A8" i="14"/>
  <c r="Q7" i="14"/>
  <c r="O7" i="14"/>
  <c r="M7" i="14"/>
  <c r="L7" i="14"/>
  <c r="I7" i="14"/>
  <c r="Q6" i="14"/>
  <c r="O6" i="14"/>
  <c r="M6" i="14"/>
  <c r="L6" i="14"/>
  <c r="I6" i="14"/>
  <c r="A49" i="14"/>
  <c r="A48" i="14"/>
  <c r="A33" i="14"/>
  <c r="A45" i="14"/>
  <c r="A44" i="14"/>
  <c r="A29" i="14"/>
  <c r="A41" i="14"/>
  <c r="A40" i="14"/>
  <c r="A25" i="14"/>
  <c r="A37" i="14"/>
  <c r="A36" i="14"/>
  <c r="A26" i="14" l="1"/>
  <c r="A30" i="14"/>
  <c r="A34" i="14"/>
  <c r="A39" i="14"/>
  <c r="A43" i="14"/>
  <c r="A47" i="14"/>
  <c r="A23" i="14"/>
  <c r="A27" i="14"/>
  <c r="A31" i="14"/>
  <c r="A35" i="14"/>
  <c r="B91" i="14"/>
  <c r="A24" i="14"/>
  <c r="A28" i="14"/>
  <c r="A32" i="14"/>
  <c r="B77" i="14"/>
  <c r="E21" i="14"/>
  <c r="A38" i="14"/>
  <c r="A42" i="14"/>
  <c r="A46" i="14"/>
  <c r="F9" i="14"/>
  <c r="F10" i="14"/>
  <c r="D11" i="14"/>
  <c r="D12" i="14"/>
  <c r="B13" i="14"/>
  <c r="I13" i="14" s="1"/>
  <c r="B14" i="14"/>
  <c r="I14" i="14" s="1"/>
  <c r="F17" i="14"/>
  <c r="F18" i="14"/>
  <c r="D19" i="14"/>
  <c r="D20" i="14"/>
  <c r="F21" i="14"/>
  <c r="B8" i="14"/>
  <c r="J8" i="14" s="1"/>
  <c r="F11" i="14"/>
  <c r="F12" i="14"/>
  <c r="D13" i="14"/>
  <c r="D14" i="14"/>
  <c r="B15" i="14"/>
  <c r="H15" i="14" s="1"/>
  <c r="B16" i="14"/>
  <c r="J16" i="14" s="1"/>
  <c r="F19" i="14"/>
  <c r="A22" i="14"/>
  <c r="D8" i="14"/>
  <c r="B9" i="14"/>
  <c r="I9" i="14" s="1"/>
  <c r="B10" i="14"/>
  <c r="I10" i="14" s="1"/>
  <c r="F13" i="14"/>
  <c r="F14" i="14"/>
  <c r="D15" i="14"/>
  <c r="D16" i="14"/>
  <c r="B17" i="14"/>
  <c r="I17" i="14" s="1"/>
  <c r="B18" i="14"/>
  <c r="I18" i="14" s="1"/>
  <c r="F8" i="14"/>
  <c r="D9" i="14"/>
  <c r="D10" i="14"/>
  <c r="B11" i="14"/>
  <c r="J11" i="14" s="1"/>
  <c r="B12" i="14"/>
  <c r="I12" i="14" s="1"/>
  <c r="F15" i="14"/>
  <c r="F16" i="14"/>
  <c r="D17" i="14"/>
  <c r="D18" i="14"/>
  <c r="B19" i="14"/>
  <c r="H19" i="14" s="1"/>
  <c r="B20" i="14"/>
  <c r="J20" i="14" s="1"/>
  <c r="B21" i="14"/>
  <c r="I21" i="14" s="1"/>
  <c r="F3" i="14"/>
  <c r="F7" i="14"/>
  <c r="F6" i="14"/>
  <c r="F2" i="14"/>
  <c r="E8" i="14"/>
  <c r="C9" i="14"/>
  <c r="E10" i="14"/>
  <c r="C11" i="14"/>
  <c r="E12" i="14"/>
  <c r="C13" i="14"/>
  <c r="E14" i="14"/>
  <c r="C15" i="14"/>
  <c r="E16" i="14"/>
  <c r="C17" i="14"/>
  <c r="E18" i="14"/>
  <c r="C19" i="14"/>
  <c r="E20" i="14"/>
  <c r="C21" i="14"/>
  <c r="B66" i="14"/>
  <c r="B68" i="14"/>
  <c r="B70" i="14"/>
  <c r="B72" i="14"/>
  <c r="B74" i="14"/>
  <c r="B76" i="14"/>
  <c r="B78" i="14"/>
  <c r="B80" i="14"/>
  <c r="B82" i="14"/>
  <c r="B84" i="14"/>
  <c r="B86" i="14"/>
  <c r="B88" i="14"/>
  <c r="B90" i="14"/>
  <c r="B92" i="14"/>
  <c r="F20" i="14"/>
  <c r="D21" i="14"/>
  <c r="C8" i="14"/>
  <c r="E9" i="14"/>
  <c r="C10" i="14"/>
  <c r="E11" i="14"/>
  <c r="C12" i="14"/>
  <c r="E13" i="14"/>
  <c r="C14" i="14"/>
  <c r="E15" i="14"/>
  <c r="C16" i="14"/>
  <c r="E17" i="14"/>
  <c r="C18" i="14"/>
  <c r="E19" i="14"/>
  <c r="C20" i="14"/>
  <c r="B65" i="14"/>
  <c r="B67" i="14"/>
  <c r="B69" i="14"/>
  <c r="B71" i="14"/>
  <c r="B73" i="14"/>
  <c r="B75" i="14"/>
  <c r="B79" i="14"/>
  <c r="B81" i="14"/>
  <c r="B83" i="14"/>
  <c r="B85" i="14"/>
  <c r="B87" i="14"/>
  <c r="B89" i="14"/>
  <c r="U5" i="14"/>
  <c r="T5" i="14"/>
  <c r="S5" i="14"/>
  <c r="R5" i="14"/>
  <c r="Q5" i="14"/>
  <c r="P5" i="14"/>
  <c r="O5" i="14"/>
  <c r="N5" i="14"/>
  <c r="M5" i="14"/>
  <c r="L5" i="14"/>
  <c r="K5" i="14"/>
  <c r="J5" i="14"/>
  <c r="I5" i="14"/>
  <c r="H5" i="14"/>
  <c r="G5" i="14"/>
  <c r="F5" i="14"/>
  <c r="E5" i="14"/>
  <c r="U4" i="14"/>
  <c r="T4" i="14"/>
  <c r="S4" i="14"/>
  <c r="R4" i="14"/>
  <c r="Q4" i="14"/>
  <c r="P4" i="14"/>
  <c r="O4" i="14"/>
  <c r="N4" i="14"/>
  <c r="M4" i="14"/>
  <c r="L4" i="14"/>
  <c r="K4" i="14"/>
  <c r="J4" i="14"/>
  <c r="I4" i="14"/>
  <c r="H4" i="14"/>
  <c r="G4" i="14"/>
  <c r="F4" i="14"/>
  <c r="E4" i="14"/>
  <c r="U3" i="14"/>
  <c r="T3" i="14"/>
  <c r="S3" i="14"/>
  <c r="R3" i="14"/>
  <c r="Q3" i="14"/>
  <c r="P3" i="14"/>
  <c r="O3" i="14"/>
  <c r="N3" i="14"/>
  <c r="M3" i="14"/>
  <c r="L3" i="14"/>
  <c r="K3" i="14"/>
  <c r="J3" i="14"/>
  <c r="I3" i="14"/>
  <c r="H3" i="14"/>
  <c r="U2" i="14"/>
  <c r="T2" i="14"/>
  <c r="S2" i="14"/>
  <c r="R2" i="14"/>
  <c r="Q2" i="14"/>
  <c r="P2" i="14"/>
  <c r="O2" i="14"/>
  <c r="N2" i="14"/>
  <c r="M2" i="14"/>
  <c r="L2" i="14"/>
  <c r="K2" i="14"/>
  <c r="J2" i="14"/>
  <c r="I2" i="14"/>
  <c r="H2" i="14"/>
  <c r="G97" i="14"/>
  <c r="E97" i="14"/>
  <c r="C97" i="14"/>
  <c r="F99" i="14" l="1"/>
  <c r="T7" i="14"/>
  <c r="T6" i="14"/>
  <c r="J18" i="14"/>
  <c r="H97" i="14"/>
  <c r="H99" i="14" s="1"/>
  <c r="B97" i="14"/>
  <c r="A97" i="14"/>
  <c r="B98" i="14"/>
  <c r="D99" i="14"/>
  <c r="J9" i="14"/>
  <c r="J14" i="14"/>
  <c r="I16" i="14"/>
  <c r="J15" i="14"/>
  <c r="G21" i="14"/>
  <c r="H13" i="14"/>
  <c r="H21" i="14"/>
  <c r="H11" i="14"/>
  <c r="G15" i="14"/>
  <c r="G13" i="14"/>
  <c r="G11" i="14"/>
  <c r="J13" i="14"/>
  <c r="J21" i="14"/>
  <c r="I20" i="14"/>
  <c r="G19" i="14"/>
  <c r="J19" i="14"/>
  <c r="H17" i="14"/>
  <c r="J10" i="14"/>
  <c r="B22" i="14"/>
  <c r="G17" i="14"/>
  <c r="I8" i="14"/>
  <c r="J17" i="14"/>
  <c r="C22" i="14"/>
  <c r="G12" i="14"/>
  <c r="H12" i="14"/>
  <c r="G16" i="14"/>
  <c r="H16" i="14"/>
  <c r="I11" i="14"/>
  <c r="G18" i="14"/>
  <c r="H18" i="14"/>
  <c r="I15" i="14"/>
  <c r="G14" i="14"/>
  <c r="H14" i="14"/>
  <c r="H9" i="14"/>
  <c r="G9" i="14"/>
  <c r="G20" i="14"/>
  <c r="H20" i="14"/>
  <c r="C23" i="14"/>
  <c r="D22" i="14"/>
  <c r="D23" i="14"/>
  <c r="G8" i="14"/>
  <c r="H8" i="14"/>
  <c r="J12" i="14"/>
  <c r="I19" i="14"/>
  <c r="G10" i="14"/>
  <c r="H10" i="14"/>
  <c r="B23" i="14"/>
  <c r="B99" i="14" l="1"/>
  <c r="I97" i="14"/>
  <c r="L97" i="14" s="1"/>
  <c r="C98" i="14"/>
  <c r="E22" i="14"/>
  <c r="G22" i="14"/>
  <c r="F22" i="14"/>
  <c r="E23" i="14"/>
  <c r="G23" i="14"/>
  <c r="F23" i="14"/>
  <c r="D98" i="14" l="1"/>
  <c r="B8" i="15"/>
  <c r="A98" i="14"/>
  <c r="J97" i="14"/>
  <c r="K97" i="14" l="1"/>
  <c r="E98" i="14" s="1"/>
  <c r="K98" i="14"/>
  <c r="F100" i="14" l="1"/>
  <c r="F98" i="14" s="1"/>
  <c r="H98" i="14"/>
  <c r="G98" i="14"/>
  <c r="J98" i="14"/>
  <c r="L98" i="14"/>
  <c r="C8" i="15" l="1"/>
  <c r="C10" i="15" s="1"/>
  <c r="C9" i="15" l="1"/>
  <c r="C11" i="15" s="1"/>
  <c r="D8" i="15"/>
  <c r="E8" i="15" l="1"/>
  <c r="D10" i="15"/>
  <c r="D9" i="15"/>
  <c r="D11" i="15" s="1"/>
  <c r="E9" i="15" l="1"/>
  <c r="E11" i="15" s="1"/>
  <c r="E10" i="15"/>
  <c r="F8" i="15"/>
  <c r="F10" i="15" l="1"/>
  <c r="F9" i="15"/>
  <c r="F11" i="15" s="1"/>
  <c r="G8" i="15"/>
  <c r="G9" i="15" l="1"/>
  <c r="G11" i="15" s="1"/>
  <c r="G10" i="15"/>
  <c r="H8" i="15"/>
  <c r="H9" i="15" l="1"/>
  <c r="H11" i="15" s="1"/>
  <c r="H10" i="15"/>
  <c r="Q69" i="15"/>
</calcChain>
</file>

<file path=xl/sharedStrings.xml><?xml version="1.0" encoding="utf-8"?>
<sst xmlns="http://schemas.openxmlformats.org/spreadsheetml/2006/main" count="225" uniqueCount="165">
  <si>
    <t>氏名</t>
    <rPh sb="0" eb="2">
      <t>シメイ</t>
    </rPh>
    <phoneticPr fontId="4"/>
  </si>
  <si>
    <t>年齢</t>
    <rPh sb="0" eb="2">
      <t>ネンレイ</t>
    </rPh>
    <phoneticPr fontId="4"/>
  </si>
  <si>
    <t>歳</t>
    <rPh sb="0" eb="1">
      <t>サイ</t>
    </rPh>
    <phoneticPr fontId="4"/>
  </si>
  <si>
    <t/>
  </si>
  <si>
    <t>農地及び主要な農業機械・施設の一覧</t>
    <rPh sb="0" eb="2">
      <t>ノウチ</t>
    </rPh>
    <rPh sb="2" eb="3">
      <t>オヨ</t>
    </rPh>
    <rPh sb="4" eb="6">
      <t>シュヨウ</t>
    </rPh>
    <rPh sb="7" eb="9">
      <t>ノウギョウ</t>
    </rPh>
    <rPh sb="9" eb="11">
      <t>キカイ</t>
    </rPh>
    <rPh sb="12" eb="14">
      <t>シセツ</t>
    </rPh>
    <rPh sb="15" eb="17">
      <t>イチラン</t>
    </rPh>
    <phoneticPr fontId="10"/>
  </si>
  <si>
    <t>◎経営農地一覧表</t>
    <rPh sb="1" eb="3">
      <t>ケイエイ</t>
    </rPh>
    <rPh sb="3" eb="5">
      <t>ノウチ</t>
    </rPh>
    <rPh sb="5" eb="7">
      <t>イチラン</t>
    </rPh>
    <rPh sb="7" eb="8">
      <t>ヒョウ</t>
    </rPh>
    <phoneticPr fontId="10"/>
  </si>
  <si>
    <t>番号</t>
    <rPh sb="0" eb="2">
      <t>バンゴウ</t>
    </rPh>
    <phoneticPr fontId="10"/>
  </si>
  <si>
    <t>所在地</t>
    <rPh sb="0" eb="3">
      <t>ショザイチ</t>
    </rPh>
    <phoneticPr fontId="10"/>
  </si>
  <si>
    <t>現況
地目</t>
    <rPh sb="0" eb="2">
      <t>ゲンキョウ</t>
    </rPh>
    <rPh sb="3" eb="5">
      <t>チモク</t>
    </rPh>
    <phoneticPr fontId="10"/>
  </si>
  <si>
    <t>面積(㎡)</t>
    <rPh sb="0" eb="2">
      <t>メンセキ</t>
    </rPh>
    <phoneticPr fontId="10"/>
  </si>
  <si>
    <t>所有権</t>
    <rPh sb="0" eb="2">
      <t>ショユウ</t>
    </rPh>
    <rPh sb="2" eb="3">
      <t>ケン</t>
    </rPh>
    <phoneticPr fontId="10"/>
  </si>
  <si>
    <t>利用権</t>
    <rPh sb="0" eb="3">
      <t>リヨウケン</t>
    </rPh>
    <phoneticPr fontId="10"/>
  </si>
  <si>
    <t>特定作業受託</t>
    <rPh sb="0" eb="2">
      <t>トクテイ</t>
    </rPh>
    <rPh sb="2" eb="4">
      <t>サギョウ</t>
    </rPh>
    <rPh sb="4" eb="6">
      <t>ジュタク</t>
    </rPh>
    <phoneticPr fontId="10"/>
  </si>
  <si>
    <t>第三者</t>
    <rPh sb="0" eb="1">
      <t>ダイ</t>
    </rPh>
    <rPh sb="1" eb="3">
      <t>サンシャ</t>
    </rPh>
    <phoneticPr fontId="10"/>
  </si>
  <si>
    <t>親族</t>
    <rPh sb="0" eb="2">
      <t>シンゾク</t>
    </rPh>
    <phoneticPr fontId="10"/>
  </si>
  <si>
    <t>合　　　計</t>
    <rPh sb="0" eb="1">
      <t>ゴウ</t>
    </rPh>
    <rPh sb="4" eb="5">
      <t>ケイ</t>
    </rPh>
    <phoneticPr fontId="10"/>
  </si>
  <si>
    <t>内　訳</t>
    <rPh sb="0" eb="1">
      <t>ウチ</t>
    </rPh>
    <rPh sb="2" eb="3">
      <t>ヤク</t>
    </rPh>
    <phoneticPr fontId="10"/>
  </si>
  <si>
    <t>本人所有地</t>
    <rPh sb="0" eb="2">
      <t>ホンニン</t>
    </rPh>
    <rPh sb="2" eb="4">
      <t>ショユウ</t>
    </rPh>
    <rPh sb="4" eb="5">
      <t>チ</t>
    </rPh>
    <phoneticPr fontId="10"/>
  </si>
  <si>
    <t>①</t>
  </si>
  <si>
    <t>第三者からの貸借</t>
    <rPh sb="0" eb="1">
      <t>ダイ</t>
    </rPh>
    <rPh sb="1" eb="3">
      <t>サンシャ</t>
    </rPh>
    <rPh sb="6" eb="8">
      <t>タイシャク</t>
    </rPh>
    <phoneticPr fontId="10"/>
  </si>
  <si>
    <t>②</t>
  </si>
  <si>
    <t>第三者からの特定作業受託</t>
    <rPh sb="0" eb="1">
      <t>ダイ</t>
    </rPh>
    <rPh sb="1" eb="3">
      <t>サンシャ</t>
    </rPh>
    <rPh sb="6" eb="8">
      <t>トクテイ</t>
    </rPh>
    <rPh sb="8" eb="10">
      <t>サギョウ</t>
    </rPh>
    <rPh sb="10" eb="12">
      <t>ジュタク</t>
    </rPh>
    <phoneticPr fontId="10"/>
  </si>
  <si>
    <t>親族からの貸借</t>
    <rPh sb="0" eb="2">
      <t>シンゾク</t>
    </rPh>
    <rPh sb="5" eb="7">
      <t>タイシャク</t>
    </rPh>
    <phoneticPr fontId="10"/>
  </si>
  <si>
    <t>親族からの特定作業受託</t>
    <rPh sb="0" eb="2">
      <t>シンゾク</t>
    </rPh>
    <rPh sb="5" eb="7">
      <t>トクテイ</t>
    </rPh>
    <rPh sb="7" eb="9">
      <t>サギョウ</t>
    </rPh>
    <rPh sb="9" eb="11">
      <t>ジュタク</t>
    </rPh>
    <phoneticPr fontId="10"/>
  </si>
  <si>
    <t>◎主要な農業機械・施設一覧</t>
    <rPh sb="1" eb="3">
      <t>シュヨウ</t>
    </rPh>
    <rPh sb="4" eb="6">
      <t>ノウギョウ</t>
    </rPh>
    <rPh sb="6" eb="8">
      <t>キカイ</t>
    </rPh>
    <rPh sb="9" eb="11">
      <t>シセツ</t>
    </rPh>
    <rPh sb="11" eb="13">
      <t>イチラン</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</si>
  <si>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</si>
  <si>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</si>
  <si>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</si>
  <si>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所有</t>
    <rPh sb="0" eb="2">
      <t>ショユウ</t>
    </rPh>
    <phoneticPr fontId="10"/>
  </si>
  <si>
    <t>貸借</t>
    <rPh sb="0" eb="2">
      <t>タイシャク</t>
    </rPh>
    <phoneticPr fontId="10"/>
  </si>
  <si>
    <t>このタブの内容は変更・削除をしないでください</t>
    <rPh sb="5" eb="7">
      <t>ナイヨウ</t>
    </rPh>
    <rPh sb="8" eb="10">
      <t>ヘンコウ</t>
    </rPh>
    <rPh sb="11" eb="13">
      <t>サクジョ</t>
    </rPh>
    <phoneticPr fontId="4"/>
  </si>
  <si>
    <t>01個人認定申請</t>
    <rPh sb="2" eb="4">
      <t>コジン</t>
    </rPh>
    <rPh sb="4" eb="6">
      <t>ニンテイ</t>
    </rPh>
    <rPh sb="6" eb="8">
      <t>シンセイ</t>
    </rPh>
    <phoneticPr fontId="4"/>
  </si>
  <si>
    <t>青年等就農計画認定申請書</t>
    <rPh sb="0" eb="2">
      <t>セイネン</t>
    </rPh>
    <rPh sb="2" eb="3">
      <t>ナド</t>
    </rPh>
    <rPh sb="3" eb="5">
      <t>シュウノウ</t>
    </rPh>
    <rPh sb="5" eb="7">
      <t>ケイカク</t>
    </rPh>
    <rPh sb="7" eb="9">
      <t>ニンテイ</t>
    </rPh>
    <rPh sb="9" eb="12">
      <t>シンセイショ</t>
    </rPh>
    <phoneticPr fontId="4"/>
  </si>
  <si>
    <t>生年月日</t>
    <rPh sb="0" eb="2">
      <t>セイネン</t>
    </rPh>
    <rPh sb="2" eb="4">
      <t>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</si>
  <si>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phoneticPr fontId="4"/>
  </si>
  <si>
    <t>氏名</t>
    <rPh sb="0" eb="2">
      <t>シメイ</t>
    </rPh>
    <phoneticPr fontId="4"/>
  </si>
  <si>
    <t>代表者との続柄</t>
    <rPh sb="0" eb="3">
      <t>ダイヒョウシャ</t>
    </rPh>
    <rPh sb="5" eb="7">
      <t>ゾクガラ</t>
    </rPh>
    <phoneticPr fontId="4"/>
  </si>
  <si>
    <t>02個人変更申請</t>
    <rPh sb="2" eb="4">
      <t>コジン</t>
    </rPh>
    <rPh sb="4" eb="6">
      <t>ヘンコウ</t>
    </rPh>
    <rPh sb="6" eb="8">
      <t>シンセイ</t>
    </rPh>
    <phoneticPr fontId="4"/>
  </si>
  <si>
    <t>青年等就農計画認定申請書（変更）</t>
    <rPh sb="0" eb="3">
      <t>セイネンナド</t>
    </rPh>
    <rPh sb="3" eb="5">
      <t>シュウノウ</t>
    </rPh>
    <rPh sb="5" eb="7">
      <t>ケイカク</t>
    </rPh>
    <rPh sb="7" eb="9">
      <t>ニンテイ</t>
    </rPh>
    <rPh sb="9" eb="12">
      <t>シンセイショ</t>
    </rPh>
    <rPh sb="13" eb="15">
      <t>ヘンコウ</t>
    </rPh>
    <phoneticPr fontId="4"/>
  </si>
  <si>
    <t>農業経営基盤強化促進法（昭和55年法律第65号）第14条の4第1項の規定に基づき、次の青年等就農計画の変更認定を申請します。</t>
    <rPh sb="43" eb="45">
      <t>セイネン</t>
    </rPh>
    <rPh sb="45" eb="46">
      <t>ナド</t>
    </rPh>
    <rPh sb="46" eb="48">
      <t>シュウノウ</t>
    </rPh>
    <phoneticPr fontId="4"/>
  </si>
  <si>
    <t>03法人認定申請</t>
    <rPh sb="2" eb="4">
      <t>ホウジン</t>
    </rPh>
    <rPh sb="4" eb="6">
      <t>ニンテイ</t>
    </rPh>
    <rPh sb="6" eb="8">
      <t>シンセイ</t>
    </rPh>
    <phoneticPr fontId="4"/>
  </si>
  <si>
    <t>青年等就農計画認定申請書</t>
    <rPh sb="0" eb="3">
      <t>セイネンナド</t>
    </rPh>
    <rPh sb="3" eb="5">
      <t>シュウノウ</t>
    </rPh>
    <rPh sb="5" eb="7">
      <t>ケイカク</t>
    </rPh>
    <rPh sb="7" eb="9">
      <t>ニンテイ</t>
    </rPh>
    <rPh sb="9" eb="12">
      <t>シンセイショ</t>
    </rPh>
    <phoneticPr fontId="4"/>
  </si>
  <si>
    <t>名称・代表者</t>
    <rPh sb="0" eb="2">
      <t>メイショウ</t>
    </rPh>
    <rPh sb="3" eb="6">
      <t>ダイヒョウシャ</t>
    </rPh>
    <phoneticPr fontId="4"/>
  </si>
  <si>
    <t>法人設立年月日</t>
    <rPh sb="0" eb="2">
      <t>ホウジン</t>
    </rPh>
    <rPh sb="2" eb="4">
      <t>セツリツ</t>
    </rPh>
    <rPh sb="4" eb="7">
      <t>ネンガッピ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</si>
  <si>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rPh sb="48" eb="50">
      <t>ケイカク</t>
    </rPh>
    <phoneticPr fontId="4"/>
  </si>
  <si>
    <t>役員の氏名</t>
    <rPh sb="0" eb="2">
      <t>ヤクイン</t>
    </rPh>
    <rPh sb="3" eb="5">
      <t>シメイ</t>
    </rPh>
    <phoneticPr fontId="4"/>
  </si>
  <si>
    <t>役職</t>
    <rPh sb="0" eb="2">
      <t>ヤクショク</t>
    </rPh>
    <phoneticPr fontId="4"/>
  </si>
  <si>
    <t>04法人変更申請</t>
    <rPh sb="2" eb="4">
      <t>ホウジン</t>
    </rPh>
    <rPh sb="4" eb="6">
      <t>ヘンコウ</t>
    </rPh>
    <rPh sb="6" eb="8">
      <t>シンセイ</t>
    </rPh>
    <phoneticPr fontId="4"/>
  </si>
  <si>
    <t>法人設立年月日</t>
    <rPh sb="0" eb="2">
      <t>ホウジン</t>
    </rPh>
    <rPh sb="2" eb="4">
      <t>セツリツ</t>
    </rPh>
    <rPh sb="4" eb="5">
      <t>ネン</t>
    </rPh>
    <rPh sb="5" eb="7">
      <t>ガッピ</t>
    </rPh>
    <phoneticPr fontId="4"/>
  </si>
  <si>
    <t>05共同認定申請</t>
    <rPh sb="2" eb="4">
      <t>キョウドウ</t>
    </rPh>
    <rPh sb="4" eb="6">
      <t>ニンテイ</t>
    </rPh>
    <rPh sb="6" eb="8">
      <t>シンセイ</t>
    </rPh>
    <phoneticPr fontId="4"/>
  </si>
  <si>
    <t>青年等就農計画認定申請書</t>
    <phoneticPr fontId="4"/>
  </si>
  <si>
    <t>共同申請者氏名</t>
    <rPh sb="0" eb="2">
      <t>キョウドウ</t>
    </rPh>
    <rPh sb="2" eb="4">
      <t>シンセイ</t>
    </rPh>
    <rPh sb="4" eb="5">
      <t>シャ</t>
    </rPh>
    <rPh sb="5" eb="7">
      <t>シメイ</t>
    </rPh>
    <phoneticPr fontId="4"/>
  </si>
  <si>
    <t>共同申請者生年月日</t>
    <rPh sb="0" eb="2">
      <t>キョウドウ</t>
    </rPh>
    <rPh sb="2" eb="4">
      <t>シンセイ</t>
    </rPh>
    <rPh sb="4" eb="5">
      <t>シャ</t>
    </rPh>
    <rPh sb="5" eb="7">
      <t>セイネン</t>
    </rPh>
    <rPh sb="7" eb="9">
      <t>ガッピ</t>
    </rPh>
    <phoneticPr fontId="4"/>
  </si>
  <si>
    <t>（印）</t>
    <phoneticPr fontId="4"/>
  </si>
  <si>
    <t>年</t>
    <phoneticPr fontId="4"/>
  </si>
  <si>
    <t>月</t>
    <phoneticPr fontId="4"/>
  </si>
  <si>
    <t>日</t>
    <phoneticPr fontId="4"/>
  </si>
  <si>
    <t>06共同変更申請</t>
    <rPh sb="2" eb="4">
      <t>キョウドウ</t>
    </rPh>
    <rPh sb="4" eb="6">
      <t>ヘンコウ</t>
    </rPh>
    <rPh sb="6" eb="8">
      <t>シンセイ</t>
    </rPh>
    <phoneticPr fontId="4"/>
  </si>
  <si>
    <t>青年等就農計画認定申請書（変更）</t>
    <phoneticPr fontId="4"/>
  </si>
  <si>
    <t>（印）</t>
    <phoneticPr fontId="4"/>
  </si>
  <si>
    <t>年</t>
    <phoneticPr fontId="4"/>
  </si>
  <si>
    <t>月</t>
    <phoneticPr fontId="4"/>
  </si>
  <si>
    <t>日</t>
    <phoneticPr fontId="4"/>
  </si>
  <si>
    <t>老木が多い</t>
    <rPh sb="0" eb="2">
      <t>ロウボク</t>
    </rPh>
    <rPh sb="3" eb="4">
      <t>オオ</t>
    </rPh>
    <phoneticPr fontId="4"/>
  </si>
  <si>
    <t>樹勢が低下しつつある</t>
    <rPh sb="0" eb="2">
      <t>ジュセイ</t>
    </rPh>
    <rPh sb="3" eb="5">
      <t>テイカ</t>
    </rPh>
    <phoneticPr fontId="4"/>
  </si>
  <si>
    <t>品質不良</t>
    <rPh sb="0" eb="2">
      <t>ヒンシツ</t>
    </rPh>
    <rPh sb="2" eb="4">
      <t>フリョウ</t>
    </rPh>
    <phoneticPr fontId="4"/>
  </si>
  <si>
    <t>単価が低迷している</t>
    <phoneticPr fontId="4"/>
  </si>
  <si>
    <t>鳥獣被害がみられる</t>
    <phoneticPr fontId="4"/>
  </si>
  <si>
    <t>高温障害がみられる</t>
    <rPh sb="0" eb="2">
      <t>コウオン</t>
    </rPh>
    <rPh sb="2" eb="4">
      <t>ショウガイ</t>
    </rPh>
    <phoneticPr fontId="4"/>
  </si>
  <si>
    <t>作付面積が小さい</t>
    <rPh sb="0" eb="2">
      <t>サクツケ</t>
    </rPh>
    <rPh sb="2" eb="4">
      <t>メンセキ</t>
    </rPh>
    <rPh sb="5" eb="6">
      <t>チイ</t>
    </rPh>
    <phoneticPr fontId="4"/>
  </si>
  <si>
    <t>露地栽培</t>
    <rPh sb="0" eb="2">
      <t>ロジ</t>
    </rPh>
    <rPh sb="2" eb="4">
      <t>サイバイ</t>
    </rPh>
    <phoneticPr fontId="4"/>
  </si>
  <si>
    <t>労働日数が多い</t>
    <rPh sb="0" eb="2">
      <t>ロウドウ</t>
    </rPh>
    <rPh sb="2" eb="4">
      <t>ニッスウ</t>
    </rPh>
    <rPh sb="5" eb="6">
      <t>オオ</t>
    </rPh>
    <phoneticPr fontId="4"/>
  </si>
  <si>
    <t>未成園</t>
    <rPh sb="0" eb="2">
      <t>ミセイ</t>
    </rPh>
    <rPh sb="2" eb="3">
      <t>エン</t>
    </rPh>
    <phoneticPr fontId="4"/>
  </si>
  <si>
    <t>育苗中</t>
    <rPh sb="0" eb="2">
      <t>イクビョウ</t>
    </rPh>
    <rPh sb="2" eb="3">
      <t>チュウ</t>
    </rPh>
    <phoneticPr fontId="4"/>
  </si>
  <si>
    <t>作付予定</t>
    <rPh sb="0" eb="2">
      <t>サクツケ</t>
    </rPh>
    <rPh sb="2" eb="4">
      <t>ヨテイ</t>
    </rPh>
    <phoneticPr fontId="4"/>
  </si>
  <si>
    <t>不作付期間がある</t>
    <rPh sb="0" eb="2">
      <t>フサク</t>
    </rPh>
    <rPh sb="2" eb="3">
      <t>ツ</t>
    </rPh>
    <rPh sb="3" eb="5">
      <t>キカン</t>
    </rPh>
    <phoneticPr fontId="4"/>
  </si>
  <si>
    <t>計画的な改植を行う</t>
    <rPh sb="0" eb="3">
      <t>ケイカクテキ</t>
    </rPh>
    <rPh sb="4" eb="6">
      <t>カイショク</t>
    </rPh>
    <rPh sb="7" eb="8">
      <t>オコナ</t>
    </rPh>
    <phoneticPr fontId="4"/>
  </si>
  <si>
    <t>優良系統への更新を行う</t>
    <rPh sb="0" eb="2">
      <t>ユウリョウ</t>
    </rPh>
    <rPh sb="2" eb="4">
      <t>ケイトウ</t>
    </rPh>
    <rPh sb="6" eb="8">
      <t>コウシン</t>
    </rPh>
    <rPh sb="9" eb="10">
      <t>オコナ</t>
    </rPh>
    <phoneticPr fontId="4"/>
  </si>
  <si>
    <t>基本管理を徹底し品質の向上を図る</t>
    <rPh sb="0" eb="2">
      <t>キホン</t>
    </rPh>
    <rPh sb="2" eb="4">
      <t>カンリ</t>
    </rPh>
    <rPh sb="5" eb="7">
      <t>テッテイ</t>
    </rPh>
    <rPh sb="8" eb="10">
      <t>ヒンシツ</t>
    </rPh>
    <rPh sb="11" eb="13">
      <t>コウジョウ</t>
    </rPh>
    <rPh sb="14" eb="15">
      <t>ハカ</t>
    </rPh>
    <phoneticPr fontId="4"/>
  </si>
  <si>
    <t>有望品種への改植を行う</t>
    <rPh sb="0" eb="2">
      <t>ユウボウ</t>
    </rPh>
    <rPh sb="2" eb="4">
      <t>ヒンシュ</t>
    </rPh>
    <rPh sb="6" eb="8">
      <t>カイショク</t>
    </rPh>
    <rPh sb="9" eb="10">
      <t>オコナ</t>
    </rPh>
    <phoneticPr fontId="4"/>
  </si>
  <si>
    <t>鳥獣害防止施設を導入する</t>
    <rPh sb="0" eb="1">
      <t>トリ</t>
    </rPh>
    <rPh sb="1" eb="2">
      <t>ジュウ</t>
    </rPh>
    <rPh sb="2" eb="3">
      <t>ガイ</t>
    </rPh>
    <rPh sb="3" eb="5">
      <t>ボウシ</t>
    </rPh>
    <rPh sb="5" eb="7">
      <t>シセツ</t>
    </rPh>
    <rPh sb="8" eb="10">
      <t>ドウニュウ</t>
    </rPh>
    <phoneticPr fontId="4"/>
  </si>
  <si>
    <t>高温対応品種の導入を行う</t>
    <rPh sb="0" eb="2">
      <t>コウオン</t>
    </rPh>
    <rPh sb="2" eb="4">
      <t>タイオウ</t>
    </rPh>
    <rPh sb="4" eb="6">
      <t>ヒンシュ</t>
    </rPh>
    <rPh sb="7" eb="9">
      <t>ドウニュウ</t>
    </rPh>
    <rPh sb="10" eb="11">
      <t>オコナ</t>
    </rPh>
    <phoneticPr fontId="4"/>
  </si>
  <si>
    <t>作付面積を拡大する</t>
    <rPh sb="0" eb="2">
      <t>サクツケ</t>
    </rPh>
    <rPh sb="2" eb="4">
      <t>メンセキ</t>
    </rPh>
    <rPh sb="5" eb="7">
      <t>カクダイ</t>
    </rPh>
    <phoneticPr fontId="4"/>
  </si>
  <si>
    <t>施設を導入する</t>
    <rPh sb="0" eb="2">
      <t>シセツ</t>
    </rPh>
    <rPh sb="3" eb="5">
      <t>ドウニュウ</t>
    </rPh>
    <phoneticPr fontId="4"/>
  </si>
  <si>
    <t>早期成園化を図る</t>
    <rPh sb="0" eb="2">
      <t>ソウキ</t>
    </rPh>
    <rPh sb="2" eb="3">
      <t>シゲル</t>
    </rPh>
    <rPh sb="3" eb="4">
      <t>エン</t>
    </rPh>
    <rPh sb="4" eb="5">
      <t>カ</t>
    </rPh>
    <rPh sb="6" eb="7">
      <t>ハカ</t>
    </rPh>
    <phoneticPr fontId="4"/>
  </si>
  <si>
    <t>大苗導入により未収益期間の短縮を図る</t>
    <rPh sb="0" eb="1">
      <t>オオ</t>
    </rPh>
    <rPh sb="1" eb="2">
      <t>ナエ</t>
    </rPh>
    <rPh sb="2" eb="4">
      <t>ドウニュウ</t>
    </rPh>
    <rPh sb="7" eb="10">
      <t>ミシュウエキ</t>
    </rPh>
    <rPh sb="10" eb="12">
      <t>キカン</t>
    </rPh>
    <rPh sb="13" eb="15">
      <t>タンシュク</t>
    </rPh>
    <rPh sb="16" eb="17">
      <t>ハカ</t>
    </rPh>
    <phoneticPr fontId="4"/>
  </si>
  <si>
    <t>越冬完熟栽培の導入</t>
    <rPh sb="0" eb="2">
      <t>エットウ</t>
    </rPh>
    <rPh sb="2" eb="4">
      <t>カンジュク</t>
    </rPh>
    <rPh sb="4" eb="6">
      <t>サイバイ</t>
    </rPh>
    <rPh sb="7" eb="9">
      <t>ドウニュウ</t>
    </rPh>
    <phoneticPr fontId="4"/>
  </si>
  <si>
    <t>裏作の導入</t>
    <rPh sb="0" eb="2">
      <t>ウラサク</t>
    </rPh>
    <rPh sb="3" eb="5">
      <t>ドウニュウ</t>
    </rPh>
    <phoneticPr fontId="4"/>
  </si>
  <si>
    <t>農業委員会等の斡旋による農地取得及び利用権設定等による農地集積(経営基盤の拡大)</t>
    <rPh sb="0" eb="1">
      <t>ノウ</t>
    </rPh>
    <rPh sb="1" eb="2">
      <t>ギョウ</t>
    </rPh>
    <rPh sb="2" eb="5">
      <t>イインカイ</t>
    </rPh>
    <rPh sb="5" eb="6">
      <t>ナド</t>
    </rPh>
    <rPh sb="7" eb="9">
      <t>アッセン</t>
    </rPh>
    <rPh sb="12" eb="14">
      <t>ノウチ</t>
    </rPh>
    <rPh sb="14" eb="16">
      <t>シュトク</t>
    </rPh>
    <rPh sb="16" eb="17">
      <t>オヨ</t>
    </rPh>
    <rPh sb="18" eb="21">
      <t>リヨウケン</t>
    </rPh>
    <rPh sb="21" eb="23">
      <t>セッテイ</t>
    </rPh>
    <rPh sb="23" eb="24">
      <t>ナド</t>
    </rPh>
    <rPh sb="27" eb="29">
      <t>ノウチ</t>
    </rPh>
    <rPh sb="29" eb="31">
      <t>シュウセキ</t>
    </rPh>
    <rPh sb="32" eb="34">
      <t>ケイエイ</t>
    </rPh>
    <rPh sb="34" eb="36">
      <t>キバン</t>
    </rPh>
    <rPh sb="37" eb="39">
      <t>カクダイ</t>
    </rPh>
    <phoneticPr fontId="4"/>
  </si>
  <si>
    <t>農作業受託による経営規模の拡大</t>
    <rPh sb="0" eb="3">
      <t>ノウサギョウ</t>
    </rPh>
    <rPh sb="3" eb="5">
      <t>ジュタク</t>
    </rPh>
    <rPh sb="8" eb="10">
      <t>ケイエイ</t>
    </rPh>
    <rPh sb="10" eb="12">
      <t>キボ</t>
    </rPh>
    <rPh sb="13" eb="15">
      <t>カクダイ</t>
    </rPh>
    <phoneticPr fontId="4"/>
  </si>
  <si>
    <t>圃場整備及び連坦団地化による圃場条件の改善</t>
    <rPh sb="0" eb="2">
      <t>ホジョウ</t>
    </rPh>
    <rPh sb="2" eb="4">
      <t>セイビ</t>
    </rPh>
    <rPh sb="4" eb="5">
      <t>オヨ</t>
    </rPh>
    <rPh sb="6" eb="7">
      <t>レン</t>
    </rPh>
    <rPh sb="7" eb="8">
      <t>タン</t>
    </rPh>
    <rPh sb="8" eb="11">
      <t>ダンチカ</t>
    </rPh>
    <rPh sb="14" eb="16">
      <t>ホジョウ</t>
    </rPh>
    <rPh sb="16" eb="18">
      <t>ジョウケン</t>
    </rPh>
    <rPh sb="19" eb="21">
      <t>カイゼン</t>
    </rPh>
    <phoneticPr fontId="4"/>
  </si>
  <si>
    <t>施設用地の確保と施設の整備、拡充、更新による飼養規模、栽培面積の拡大</t>
    <rPh sb="0" eb="2">
      <t>シセツ</t>
    </rPh>
    <rPh sb="2" eb="4">
      <t>ヨウチ</t>
    </rPh>
    <rPh sb="5" eb="7">
      <t>カクホ</t>
    </rPh>
    <rPh sb="8" eb="10">
      <t>シセツ</t>
    </rPh>
    <rPh sb="11" eb="13">
      <t>セイビ</t>
    </rPh>
    <rPh sb="14" eb="16">
      <t>カクジュウ</t>
    </rPh>
    <rPh sb="17" eb="19">
      <t>コウシン</t>
    </rPh>
    <rPh sb="22" eb="24">
      <t>シヨウ</t>
    </rPh>
    <rPh sb="24" eb="26">
      <t>キボ</t>
    </rPh>
    <rPh sb="27" eb="29">
      <t>サイバイ</t>
    </rPh>
    <rPh sb="29" eb="31">
      <t>メンセキ</t>
    </rPh>
    <rPh sb="32" eb="34">
      <t>カクダイ</t>
    </rPh>
    <phoneticPr fontId="4"/>
  </si>
  <si>
    <t>団地化等による効率化、省力化</t>
    <rPh sb="0" eb="2">
      <t>ダンチ</t>
    </rPh>
    <rPh sb="2" eb="3">
      <t>カ</t>
    </rPh>
    <rPh sb="3" eb="4">
      <t>ナド</t>
    </rPh>
    <rPh sb="7" eb="10">
      <t>コウリツカ</t>
    </rPh>
    <rPh sb="11" eb="14">
      <t>ショウリョクカ</t>
    </rPh>
    <phoneticPr fontId="4"/>
  </si>
  <si>
    <t>新技術等の導入による栽培、飼養管理の合理化と収量の増加</t>
    <rPh sb="0" eb="3">
      <t>シンギジュツ</t>
    </rPh>
    <rPh sb="3" eb="4">
      <t>ナド</t>
    </rPh>
    <rPh sb="5" eb="7">
      <t>ドウニュウ</t>
    </rPh>
    <rPh sb="10" eb="12">
      <t>サイバイ</t>
    </rPh>
    <rPh sb="13" eb="15">
      <t>シヨウ</t>
    </rPh>
    <rPh sb="15" eb="17">
      <t>カンリ</t>
    </rPh>
    <rPh sb="18" eb="21">
      <t>ゴウリカ</t>
    </rPh>
    <rPh sb="22" eb="24">
      <t>シュウリョウ</t>
    </rPh>
    <rPh sb="25" eb="27">
      <t>ゾウカ</t>
    </rPh>
    <phoneticPr fontId="4"/>
  </si>
  <si>
    <t>高性能機械、施設の導入による生産性の向上</t>
    <phoneticPr fontId="4"/>
  </si>
  <si>
    <t>有機栽培等による品質向上と高付加価値生産</t>
    <rPh sb="4" eb="5">
      <t>ナド</t>
    </rPh>
    <rPh sb="8" eb="10">
      <t>ヒンシツ</t>
    </rPh>
    <rPh sb="10" eb="12">
      <t>コウジョウ</t>
    </rPh>
    <rPh sb="13" eb="14">
      <t>コウ</t>
    </rPh>
    <rPh sb="14" eb="16">
      <t>フカ</t>
    </rPh>
    <rPh sb="16" eb="18">
      <t>カチ</t>
    </rPh>
    <rPh sb="18" eb="20">
      <t>セイサン</t>
    </rPh>
    <phoneticPr fontId="4"/>
  </si>
  <si>
    <t>機械、施設共同利用による有効利用</t>
    <rPh sb="0" eb="2">
      <t>キカイ</t>
    </rPh>
    <rPh sb="3" eb="5">
      <t>シセツ</t>
    </rPh>
    <rPh sb="5" eb="7">
      <t>キョウドウ</t>
    </rPh>
    <rPh sb="7" eb="9">
      <t>リヨウ</t>
    </rPh>
    <rPh sb="12" eb="14">
      <t>ユウコウ</t>
    </rPh>
    <rPh sb="14" eb="16">
      <t>リヨウ</t>
    </rPh>
    <phoneticPr fontId="4"/>
  </si>
  <si>
    <t>糞尿処理の円滑化及び良質堆肥生産による流通促進</t>
    <rPh sb="0" eb="2">
      <t>フンニョウ</t>
    </rPh>
    <rPh sb="2" eb="4">
      <t>ショリ</t>
    </rPh>
    <rPh sb="5" eb="8">
      <t>エンカツカ</t>
    </rPh>
    <rPh sb="8" eb="9">
      <t>オヨ</t>
    </rPh>
    <rPh sb="10" eb="12">
      <t>リョウシツ</t>
    </rPh>
    <rPh sb="12" eb="14">
      <t>タイヒ</t>
    </rPh>
    <rPh sb="14" eb="16">
      <t>セイサン</t>
    </rPh>
    <rPh sb="19" eb="21">
      <t>リュウツウ</t>
    </rPh>
    <rPh sb="21" eb="23">
      <t>ソクシン</t>
    </rPh>
    <phoneticPr fontId="4"/>
  </si>
  <si>
    <t>未利用資源の利活用によるコスト低減</t>
    <rPh sb="0" eb="3">
      <t>ミリヨウ</t>
    </rPh>
    <rPh sb="3" eb="5">
      <t>シゲン</t>
    </rPh>
    <rPh sb="6" eb="9">
      <t>リカツヨウ</t>
    </rPh>
    <rPh sb="15" eb="17">
      <t>テイゲン</t>
    </rPh>
    <phoneticPr fontId="4"/>
  </si>
  <si>
    <t>直売、農産加工の導入</t>
    <rPh sb="0" eb="2">
      <t>チョクバイ</t>
    </rPh>
    <rPh sb="3" eb="4">
      <t>ノウ</t>
    </rPh>
    <rPh sb="4" eb="5">
      <t>サン</t>
    </rPh>
    <rPh sb="5" eb="7">
      <t>カコウ</t>
    </rPh>
    <rPh sb="8" eb="10">
      <t>ドウニュウ</t>
    </rPh>
    <phoneticPr fontId="4"/>
  </si>
  <si>
    <t>複式農業簿記のマスター</t>
    <rPh sb="0" eb="2">
      <t>フクシキ</t>
    </rPh>
    <rPh sb="2" eb="4">
      <t>ノウギョウ</t>
    </rPh>
    <rPh sb="4" eb="6">
      <t>ボキ</t>
    </rPh>
    <phoneticPr fontId="4"/>
  </si>
  <si>
    <t>複式農業簿記記帳による経営把握と部門別経営管理の実施</t>
    <rPh sb="0" eb="2">
      <t>フクシキ</t>
    </rPh>
    <rPh sb="2" eb="4">
      <t>ノウギョウ</t>
    </rPh>
    <rPh sb="4" eb="6">
      <t>ボキ</t>
    </rPh>
    <rPh sb="6" eb="8">
      <t>キチョウ</t>
    </rPh>
    <rPh sb="11" eb="13">
      <t>ケイエイ</t>
    </rPh>
    <rPh sb="13" eb="15">
      <t>ハアク</t>
    </rPh>
    <rPh sb="16" eb="18">
      <t>ブモン</t>
    </rPh>
    <rPh sb="18" eb="19">
      <t>ベツ</t>
    </rPh>
    <rPh sb="19" eb="21">
      <t>ケイエイ</t>
    </rPh>
    <rPh sb="21" eb="23">
      <t>カンリ</t>
    </rPh>
    <rPh sb="24" eb="26">
      <t>ジッシ</t>
    </rPh>
    <phoneticPr fontId="4"/>
  </si>
  <si>
    <t>パソコン導入等による経営技術管理のシステム化</t>
    <rPh sb="4" eb="6">
      <t>ドウニュウ</t>
    </rPh>
    <rPh sb="6" eb="7">
      <t>ナド</t>
    </rPh>
    <rPh sb="10" eb="12">
      <t>ケイエイ</t>
    </rPh>
    <rPh sb="12" eb="14">
      <t>ギジュツ</t>
    </rPh>
    <rPh sb="14" eb="16">
      <t>カンリ</t>
    </rPh>
    <rPh sb="21" eb="22">
      <t>カ</t>
    </rPh>
    <phoneticPr fontId="4"/>
  </si>
  <si>
    <t>販売出荷成績等の栽培飼養管理へのフィードバック</t>
    <rPh sb="0" eb="2">
      <t>ハンバイ</t>
    </rPh>
    <rPh sb="2" eb="4">
      <t>シュッカ</t>
    </rPh>
    <rPh sb="4" eb="6">
      <t>セイセキ</t>
    </rPh>
    <rPh sb="6" eb="7">
      <t>ナド</t>
    </rPh>
    <rPh sb="8" eb="10">
      <t>サイバイ</t>
    </rPh>
    <rPh sb="10" eb="12">
      <t>シヨウ</t>
    </rPh>
    <rPh sb="12" eb="14">
      <t>カンリ</t>
    </rPh>
    <phoneticPr fontId="4"/>
  </si>
  <si>
    <t>制度資金の利用</t>
    <rPh sb="0" eb="2">
      <t>セイド</t>
    </rPh>
    <rPh sb="2" eb="4">
      <t>シキン</t>
    </rPh>
    <rPh sb="5" eb="7">
      <t>リヨウ</t>
    </rPh>
    <phoneticPr fontId="4"/>
  </si>
  <si>
    <t>資本構成の是正、負債管理の実施及び運転資金等の確保</t>
    <rPh sb="0" eb="2">
      <t>シホン</t>
    </rPh>
    <rPh sb="2" eb="4">
      <t>コウセイ</t>
    </rPh>
    <rPh sb="5" eb="7">
      <t>ゼセイ</t>
    </rPh>
    <rPh sb="8" eb="10">
      <t>フサイ</t>
    </rPh>
    <rPh sb="10" eb="12">
      <t>カンリ</t>
    </rPh>
    <rPh sb="13" eb="15">
      <t>ジッシ</t>
    </rPh>
    <rPh sb="15" eb="16">
      <t>オヨ</t>
    </rPh>
    <rPh sb="17" eb="19">
      <t>ウンテン</t>
    </rPh>
    <rPh sb="19" eb="21">
      <t>シキン</t>
    </rPh>
    <rPh sb="21" eb="22">
      <t>ナド</t>
    </rPh>
    <rPh sb="23" eb="25">
      <t>カクホ</t>
    </rPh>
    <phoneticPr fontId="4"/>
  </si>
  <si>
    <t>補助事業の導入</t>
    <rPh sb="0" eb="2">
      <t>ホジョ</t>
    </rPh>
    <rPh sb="2" eb="4">
      <t>ジギョウ</t>
    </rPh>
    <rPh sb="5" eb="7">
      <t>ドウニュウ</t>
    </rPh>
    <phoneticPr fontId="4"/>
  </si>
  <si>
    <t>技術習得のための研修参加及び視察研修の実施</t>
    <rPh sb="0" eb="2">
      <t>ギジュツ</t>
    </rPh>
    <rPh sb="2" eb="4">
      <t>シュウトク</t>
    </rPh>
    <rPh sb="8" eb="10">
      <t>ケンシュウ</t>
    </rPh>
    <rPh sb="10" eb="12">
      <t>サンカ</t>
    </rPh>
    <rPh sb="12" eb="13">
      <t>オヨ</t>
    </rPh>
    <rPh sb="14" eb="16">
      <t>シサツ</t>
    </rPh>
    <rPh sb="16" eb="18">
      <t>ケンシュウ</t>
    </rPh>
    <rPh sb="19" eb="21">
      <t>ジッシ</t>
    </rPh>
    <phoneticPr fontId="4"/>
  </si>
  <si>
    <t>代表者</t>
    <rPh sb="0" eb="3">
      <t>ダイヒョウシャ</t>
    </rPh>
    <phoneticPr fontId="4"/>
  </si>
  <si>
    <t>夫</t>
    <rPh sb="0" eb="1">
      <t>オット</t>
    </rPh>
    <phoneticPr fontId="4"/>
  </si>
  <si>
    <t>妻</t>
    <rPh sb="0" eb="1">
      <t>ツマ</t>
    </rPh>
    <phoneticPr fontId="4"/>
  </si>
  <si>
    <t>父</t>
    <rPh sb="0" eb="1">
      <t>チチ</t>
    </rPh>
    <phoneticPr fontId="4"/>
  </si>
  <si>
    <t>母</t>
    <rPh sb="0" eb="1">
      <t>ハハ</t>
    </rPh>
    <phoneticPr fontId="4"/>
  </si>
  <si>
    <t>祖父</t>
    <rPh sb="0" eb="2">
      <t>ソフ</t>
    </rPh>
    <phoneticPr fontId="4"/>
  </si>
  <si>
    <t>祖母</t>
    <rPh sb="0" eb="2">
      <t>ソボ</t>
    </rPh>
    <phoneticPr fontId="4"/>
  </si>
  <si>
    <t>息子</t>
    <rPh sb="0" eb="2">
      <t>ムスコ</t>
    </rPh>
    <phoneticPr fontId="4"/>
  </si>
  <si>
    <t>娘</t>
    <rPh sb="0" eb="1">
      <t>ムスメ</t>
    </rPh>
    <phoneticPr fontId="4"/>
  </si>
  <si>
    <t>孫</t>
    <rPh sb="0" eb="1">
      <t>マゴ</t>
    </rPh>
    <phoneticPr fontId="4"/>
  </si>
  <si>
    <t>孫娘</t>
    <rPh sb="0" eb="1">
      <t>マゴ</t>
    </rPh>
    <rPh sb="1" eb="2">
      <t>ムスメ</t>
    </rPh>
    <phoneticPr fontId="4"/>
  </si>
  <si>
    <t>兄</t>
    <rPh sb="0" eb="1">
      <t>アニ</t>
    </rPh>
    <phoneticPr fontId="4"/>
  </si>
  <si>
    <t>姉</t>
    <rPh sb="0" eb="1">
      <t>アネ</t>
    </rPh>
    <phoneticPr fontId="4"/>
  </si>
  <si>
    <t>弟</t>
    <rPh sb="0" eb="1">
      <t>オトウト</t>
    </rPh>
    <phoneticPr fontId="4"/>
  </si>
  <si>
    <t>妹</t>
    <rPh sb="0" eb="1">
      <t>イモウト</t>
    </rPh>
    <phoneticPr fontId="4"/>
  </si>
  <si>
    <t>甥</t>
    <rPh sb="0" eb="1">
      <t>オイ</t>
    </rPh>
    <phoneticPr fontId="4"/>
  </si>
  <si>
    <t>姪</t>
    <rPh sb="0" eb="1">
      <t>メイ</t>
    </rPh>
    <phoneticPr fontId="4"/>
  </si>
  <si>
    <t>娘婿</t>
    <rPh sb="0" eb="2">
      <t>ムスメムコ</t>
    </rPh>
    <phoneticPr fontId="4"/>
  </si>
  <si>
    <t>子の妻</t>
    <rPh sb="0" eb="1">
      <t>コ</t>
    </rPh>
    <rPh sb="2" eb="3">
      <t>ツマ</t>
    </rPh>
    <phoneticPr fontId="4"/>
  </si>
  <si>
    <t>長男</t>
    <rPh sb="0" eb="2">
      <t>チョウナン</t>
    </rPh>
    <phoneticPr fontId="4"/>
  </si>
  <si>
    <t>二男</t>
    <rPh sb="0" eb="2">
      <t>ジナン</t>
    </rPh>
    <phoneticPr fontId="4"/>
  </si>
  <si>
    <t>長女</t>
    <rPh sb="0" eb="2">
      <t>チョウジョ</t>
    </rPh>
    <phoneticPr fontId="4"/>
  </si>
  <si>
    <t>二女</t>
    <rPh sb="0" eb="2">
      <t>ジジョ</t>
    </rPh>
    <phoneticPr fontId="4"/>
  </si>
  <si>
    <t>代表取締役</t>
    <rPh sb="0" eb="2">
      <t>ダイヒョウ</t>
    </rPh>
    <rPh sb="2" eb="5">
      <t>トリシマリヤク</t>
    </rPh>
    <phoneticPr fontId="4"/>
  </si>
  <si>
    <t>取締役</t>
    <rPh sb="0" eb="3">
      <t>トリシマリヤク</t>
    </rPh>
    <phoneticPr fontId="4"/>
  </si>
  <si>
    <t>代表理事</t>
    <rPh sb="0" eb="2">
      <t>ダイヒョウ</t>
    </rPh>
    <rPh sb="2" eb="4">
      <t>リジ</t>
    </rPh>
    <phoneticPr fontId="4"/>
  </si>
  <si>
    <t>理事</t>
    <rPh sb="0" eb="2">
      <t>リジ</t>
    </rPh>
    <phoneticPr fontId="4"/>
  </si>
  <si>
    <t>代表</t>
    <rPh sb="0" eb="2">
      <t>ダイヒョウ</t>
    </rPh>
    <phoneticPr fontId="4"/>
  </si>
  <si>
    <t>独自の要件で早い日</t>
    <rPh sb="0" eb="2">
      <t>ドクジ</t>
    </rPh>
    <rPh sb="3" eb="5">
      <t>ヨウケン</t>
    </rPh>
    <rPh sb="6" eb="7">
      <t>ハヤ</t>
    </rPh>
    <rPh sb="8" eb="9">
      <t>ヒ</t>
    </rPh>
    <phoneticPr fontId="3"/>
  </si>
  <si>
    <t>独自と打消し</t>
    <rPh sb="0" eb="2">
      <t>ドクジ</t>
    </rPh>
    <rPh sb="3" eb="5">
      <t>ウチケ</t>
    </rPh>
    <phoneticPr fontId="3"/>
  </si>
  <si>
    <t>独自以外と打消し</t>
    <rPh sb="0" eb="2">
      <t>ドクジ</t>
    </rPh>
    <rPh sb="2" eb="4">
      <t>イガイ</t>
    </rPh>
    <rPh sb="5" eb="7">
      <t>ウチケ</t>
    </rPh>
    <phoneticPr fontId="3"/>
  </si>
  <si>
    <t>算定</t>
    <rPh sb="0" eb="2">
      <t>サンテイ</t>
    </rPh>
    <phoneticPr fontId="3"/>
  </si>
  <si>
    <t>打消しの最大</t>
    <rPh sb="0" eb="2">
      <t>ウチケ</t>
    </rPh>
    <rPh sb="4" eb="6">
      <t>サイダイ</t>
    </rPh>
    <phoneticPr fontId="3"/>
  </si>
  <si>
    <t>独自以外の最速</t>
    <rPh sb="0" eb="2">
      <t>ドクジ</t>
    </rPh>
    <rPh sb="2" eb="4">
      <t>イガイ</t>
    </rPh>
    <rPh sb="5" eb="7">
      <t>サイソク</t>
    </rPh>
    <phoneticPr fontId="3"/>
  </si>
  <si>
    <t>農地の権利取得日</t>
  </si>
  <si>
    <t>機械取得日</t>
  </si>
  <si>
    <t>取引開始日</t>
  </si>
  <si>
    <t>通帳・帳簿</t>
  </si>
  <si>
    <t>1年目</t>
  </si>
  <si>
    <t>2年目</t>
  </si>
  <si>
    <t>3年目</t>
  </si>
  <si>
    <t>4年目</t>
  </si>
  <si>
    <t>5年目</t>
  </si>
  <si>
    <t>6年目</t>
  </si>
  <si>
    <t>申請年月日</t>
    <rPh sb="0" eb="2">
      <t>シンセイ</t>
    </rPh>
    <rPh sb="2" eb="5">
      <t>ネンガッピ</t>
    </rPh>
    <phoneticPr fontId="3"/>
  </si>
  <si>
    <t>平成</t>
    <rPh sb="0" eb="2">
      <t>ヘイセイ</t>
    </rPh>
    <phoneticPr fontId="3"/>
  </si>
  <si>
    <t>平成置換</t>
    <rPh sb="0" eb="2">
      <t>ヘイセイ</t>
    </rPh>
    <rPh sb="2" eb="4">
      <t>チカン</t>
    </rPh>
    <phoneticPr fontId="3"/>
  </si>
  <si>
    <r>
      <t xml:space="preserve">権利設定
</t>
    </r>
    <r>
      <rPr>
        <sz val="5"/>
        <rFont val="ＭＳ 明朝"/>
        <family val="1"/>
        <charset val="128"/>
      </rPr>
      <t>※いずれか該当する箇所に○</t>
    </r>
    <rPh sb="0" eb="2">
      <t>ケンリ</t>
    </rPh>
    <rPh sb="2" eb="4">
      <t>セッテイ</t>
    </rPh>
    <rPh sb="14" eb="16">
      <t>カショ</t>
    </rPh>
    <phoneticPr fontId="3"/>
  </si>
  <si>
    <t>添付書類</t>
    <rPh sb="0" eb="4">
      <t>テンプショルイ</t>
    </rPh>
    <phoneticPr fontId="3"/>
  </si>
  <si>
    <r>
      <t xml:space="preserve">取得日
</t>
    </r>
    <r>
      <rPr>
        <sz val="9"/>
        <rFont val="ＭＳ 明朝"/>
        <family val="1"/>
        <charset val="128"/>
      </rPr>
      <t>または</t>
    </r>
    <r>
      <rPr>
        <sz val="11"/>
        <rFont val="ＭＳ 明朝"/>
        <family val="1"/>
        <charset val="128"/>
      </rPr>
      <t xml:space="preserve">
契約期間</t>
    </r>
    <phoneticPr fontId="3"/>
  </si>
  <si>
    <r>
      <t>⑥</t>
    </r>
    <r>
      <rPr>
        <sz val="9"/>
        <rFont val="ＭＳ 明朝"/>
        <family val="1"/>
        <charset val="128"/>
      </rPr>
      <t>(①＋②＋③）</t>
    </r>
    <phoneticPr fontId="3"/>
  </si>
  <si>
    <t>③</t>
    <phoneticPr fontId="3"/>
  </si>
  <si>
    <t>④</t>
    <phoneticPr fontId="3"/>
  </si>
  <si>
    <r>
      <rPr>
        <sz val="12"/>
        <rFont val="ＭＳ 明朝"/>
        <family val="1"/>
        <charset val="128"/>
      </rPr>
      <t>⑦</t>
    </r>
    <r>
      <rPr>
        <sz val="9"/>
        <rFont val="ＭＳ 明朝"/>
        <family val="1"/>
        <charset val="128"/>
      </rPr>
      <t>(④＋⑤）</t>
    </r>
    <phoneticPr fontId="3"/>
  </si>
  <si>
    <t>⑤</t>
    <phoneticPr fontId="3"/>
  </si>
  <si>
    <r>
      <t xml:space="preserve">権利設定
</t>
    </r>
    <r>
      <rPr>
        <sz val="5"/>
        <rFont val="ＭＳ 明朝"/>
        <family val="1"/>
        <charset val="128"/>
      </rPr>
      <t>※いずれか該当する箇所に○</t>
    </r>
    <rPh sb="0" eb="2">
      <t>ケンリ</t>
    </rPh>
    <rPh sb="2" eb="4">
      <t>セッテイ</t>
    </rPh>
    <rPh sb="10" eb="12">
      <t>ガイトウ</t>
    </rPh>
    <rPh sb="14" eb="16">
      <t>カショ</t>
    </rPh>
    <phoneticPr fontId="10"/>
  </si>
  <si>
    <r>
      <rPr>
        <sz val="10"/>
        <rFont val="ＭＳ 明朝"/>
        <family val="1"/>
        <charset val="128"/>
      </rPr>
      <t>取得日</t>
    </r>
    <r>
      <rPr>
        <sz val="12"/>
        <rFont val="ＭＳ 明朝"/>
        <family val="1"/>
        <charset val="128"/>
      </rPr>
      <t xml:space="preserve">
</t>
    </r>
    <r>
      <rPr>
        <sz val="9"/>
        <rFont val="ＭＳ 明朝"/>
        <family val="1"/>
        <charset val="128"/>
      </rPr>
      <t>または</t>
    </r>
    <r>
      <rPr>
        <sz val="12"/>
        <rFont val="ＭＳ 明朝"/>
        <family val="1"/>
        <charset val="128"/>
      </rPr>
      <t xml:space="preserve">
</t>
    </r>
    <r>
      <rPr>
        <sz val="10"/>
        <rFont val="ＭＳ 明朝"/>
        <family val="1"/>
        <charset val="128"/>
      </rPr>
      <t>契約期間</t>
    </r>
    <rPh sb="0" eb="3">
      <t>シュトクビ</t>
    </rPh>
    <rPh sb="8" eb="12">
      <t>ケイヤクキカン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</si>
</sst>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_);[Red]\(0.00\)"/>
  </numFmts>
  <fonts count="23" x14ac:knownFonts="1">
    <font>
      <sz val="11"/>
      <color theme="1"/>
      <name val="ＭＳ Ｐゴシック"/>
      <family val="2"/>
      <charset val="128"/>
      <scheme val="minor"/>
    </font>
    <font>
      <sz val="4.9000000000000004"/>
      <name val="ＭＳ ゴシック"/>
      <family val="3"/>
      <charset val="128"/>
    </font>
    <font>
      <sz val="12"/>
      <name val="ＭＳ Ｐ明朝"/>
      <family val="1"/>
      <charset val="128"/>
    </font>
    <font>
      <sz val="6"/>
      <name val="ＭＳ Ｐゴシック"/>
      <family val="2"/>
      <charset val="128"/>
      <scheme val="minor"/>
    </font>
    <font>
      <sz val="6"/>
      <name val="ＭＳ ゴシック"/>
      <family val="3"/>
      <charset val="128"/>
    </font>
    <font>
      <sz val="9"/>
      <name val="ＭＳ 明朝"/>
      <family val="1"/>
      <charset val="128"/>
    </font>
    <font>
      <sz val="12"/>
      <name val="ＭＳ 明朝"/>
      <family val="1"/>
      <charset val="128"/>
    </font>
    <font>
      <sz val="10"/>
      <name val="ＭＳ 明朝"/>
      <family val="1"/>
      <charset val="128"/>
    </font>
    <font>
      <sz val="4.9000000000000004"/>
      <color rgb="FFFF0000"/>
      <name val="ＭＳ ゴシック"/>
      <family val="3"/>
      <charset val="128"/>
    </font>
    <font>
      <sz val="11"/>
      <name val="ＭＳ Ｐゴシック"/>
      <family val="3"/>
      <charset val="128"/>
    </font>
    <font>
      <sz val="6"/>
      <name val="ＭＳ Ｐゴシック"/>
      <family val="3"/>
      <charset val="128"/>
    </font>
    <font>
      <sz val="9"/>
      <name val="ＭＳ Ｐ明朝"/>
      <family val="1"/>
      <charset val="128"/>
    </font>
    <font>
      <sz val="20"/>
      <color rgb="FFFF0000"/>
      <name val="ＭＳ ゴシック"/>
      <family val="3"/>
      <charset val="128"/>
    </font>
    <font>
      <sz val="11"/>
      <color theme="1"/>
      <name val="ＭＳ Ｐゴシック"/>
      <family val="2"/>
      <charset val="128"/>
      <scheme val="minor"/>
    </font>
    <font>
      <sz val="11"/>
      <name val="ＭＳ 明朝"/>
      <family val="1"/>
      <charset val="128"/>
    </font>
    <font>
      <sz val="12"/>
      <color indexed="10"/>
      <name val="ＭＳ 明朝"/>
      <family val="1"/>
      <charset val="128"/>
    </font>
    <font>
      <sz val="14"/>
      <name val="ＭＳ 明朝"/>
      <family val="1"/>
      <charset val="128"/>
    </font>
    <font>
      <sz val="5"/>
      <name val="ＭＳ 明朝"/>
      <family val="1"/>
      <charset val="128"/>
    </font>
    <font>
      <sz val="16"/>
      <color rgb="FFFF0000"/>
      <name val="ＭＳ 明朝"/>
      <family val="1"/>
      <charset val="128"/>
    </font>
    <font>
      <i/>
      <sz val="12"/>
      <name val="ＭＳ Ｐゴシック"/>
      <family val="3"/>
      <charset val="128"/>
    </font>
    <font>
      <i/>
      <sz val="12"/>
      <name val="ＭＳ Ｐゴシック"/>
      <family val="3"/>
      <charset val="128"/>
      <scheme val="minor"/>
    </font>
    <font>
      <sz val="10"/>
      <color theme="1"/>
      <name val="ＭＳ Ｐゴシック"/>
      <family val="2"/>
      <charset val="128"/>
    </font>
    <font>
      <sz val="11"/>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rgb="FFFAFCB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1" fillId="0" borderId="0"/>
    <xf numFmtId="38" fontId="9" fillId="0" borderId="0" applyFont="0" applyFill="0" applyBorder="0" applyAlignment="0" applyProtection="0">
      <alignment vertical="center"/>
    </xf>
    <xf numFmtId="38" fontId="9" fillId="0" borderId="0" applyFont="0" applyFill="0" applyBorder="0" applyAlignment="0" applyProtection="0"/>
    <xf numFmtId="0" fontId="9" fillId="0" borderId="0"/>
    <xf numFmtId="0" fontId="14" fillId="0" borderId="0">
      <alignment vertical="center"/>
    </xf>
    <xf numFmtId="0" fontId="21" fillId="0" borderId="0">
      <alignment vertical="center"/>
    </xf>
    <xf numFmtId="0" fontId="22" fillId="0" borderId="0">
      <alignment vertical="center"/>
    </xf>
  </cellStyleXfs>
  <cellXfs count="219">
    <xf numFmtId="0" fontId="0" fillId="0" borderId="0" xfId="0">
      <alignment vertical="center"/>
    </xf>
    <xf numFmtId="0" fontId="1" fillId="0" borderId="0" xfId="1"/>
    <xf numFmtId="0" fontId="1" fillId="0" borderId="0" xfId="1" applyBorder="1"/>
    <xf numFmtId="0" fontId="12" fillId="0" borderId="0" xfId="1" applyFont="1"/>
    <xf numFmtId="0" fontId="8" fillId="0" borderId="0" xfId="1" applyFont="1"/>
    <xf numFmtId="0" fontId="1" fillId="0" borderId="0" xfId="1" applyFill="1"/>
    <xf numFmtId="0" fontId="1" fillId="0" borderId="0" xfId="1" applyAlignment="1">
      <alignment wrapText="1"/>
    </xf>
    <xf numFmtId="0" fontId="1" fillId="2" borderId="53" xfId="1" applyFill="1" applyBorder="1"/>
    <xf numFmtId="0" fontId="1" fillId="2" borderId="54" xfId="1" applyFill="1" applyBorder="1"/>
    <xf numFmtId="0" fontId="1" fillId="2" borderId="33" xfId="1" applyFill="1" applyBorder="1" applyProtection="1">
      <protection locked="0"/>
    </xf>
    <xf numFmtId="0" fontId="1" fillId="2" borderId="0" xfId="1" applyFill="1" applyBorder="1"/>
    <xf numFmtId="0" fontId="1" fillId="0" borderId="34" xfId="1" applyBorder="1"/>
    <xf numFmtId="0" fontId="1" fillId="2" borderId="35" xfId="1" applyFill="1" applyBorder="1"/>
    <xf numFmtId="0" fontId="1" fillId="2" borderId="36" xfId="1" applyFill="1" applyBorder="1"/>
    <xf numFmtId="0" fontId="1" fillId="0" borderId="58" xfId="1" applyBorder="1" applyAlignment="1">
      <alignment wrapText="1"/>
    </xf>
    <xf numFmtId="0" fontId="1" fillId="0" borderId="59" xfId="1" applyBorder="1" applyAlignment="1">
      <alignment wrapText="1"/>
    </xf>
    <xf numFmtId="0" fontId="1" fillId="0" borderId="60" xfId="1" applyBorder="1" applyAlignment="1">
      <alignment wrapText="1"/>
    </xf>
    <xf numFmtId="176" fontId="1" fillId="3" borderId="31" xfId="1" applyNumberFormat="1" applyFont="1" applyFill="1" applyBorder="1"/>
    <xf numFmtId="176" fontId="1" fillId="3" borderId="61" xfId="1" applyNumberFormat="1" applyFont="1" applyFill="1" applyBorder="1"/>
    <xf numFmtId="176" fontId="1" fillId="3" borderId="62" xfId="1" applyNumberFormat="1" applyFont="1" applyFill="1" applyBorder="1"/>
    <xf numFmtId="176" fontId="1" fillId="3" borderId="32" xfId="1" applyNumberFormat="1" applyFont="1" applyFill="1" applyBorder="1"/>
    <xf numFmtId="176" fontId="1" fillId="3" borderId="63" xfId="1" applyNumberFormat="1" applyFill="1" applyBorder="1"/>
    <xf numFmtId="176" fontId="1" fillId="4" borderId="64" xfId="1" applyNumberFormat="1" applyFill="1" applyBorder="1"/>
    <xf numFmtId="176" fontId="1" fillId="4" borderId="65" xfId="1" applyNumberFormat="1" applyFill="1" applyBorder="1"/>
    <xf numFmtId="176" fontId="1" fillId="4" borderId="66" xfId="1" applyNumberFormat="1" applyFill="1" applyBorder="1"/>
    <xf numFmtId="176" fontId="1" fillId="3" borderId="60" xfId="1" applyNumberFormat="1" applyFill="1" applyBorder="1"/>
    <xf numFmtId="176" fontId="1" fillId="3" borderId="67" xfId="1" applyNumberFormat="1" applyFill="1" applyBorder="1"/>
    <xf numFmtId="0" fontId="1" fillId="3" borderId="35" xfId="1" applyFill="1" applyBorder="1"/>
    <xf numFmtId="0" fontId="1" fillId="3" borderId="0" xfId="1" applyFill="1" applyBorder="1"/>
    <xf numFmtId="0" fontId="1" fillId="3" borderId="6" xfId="1" applyFill="1" applyBorder="1"/>
    <xf numFmtId="0" fontId="1" fillId="3" borderId="5" xfId="1" applyFill="1" applyBorder="1"/>
    <xf numFmtId="0" fontId="1" fillId="0" borderId="58" xfId="1" applyFill="1" applyBorder="1"/>
    <xf numFmtId="0" fontId="1" fillId="0" borderId="63" xfId="1" applyBorder="1"/>
    <xf numFmtId="0" fontId="1" fillId="0" borderId="68" xfId="1" applyBorder="1"/>
    <xf numFmtId="0" fontId="1" fillId="0" borderId="69" xfId="1" applyBorder="1"/>
    <xf numFmtId="176" fontId="1" fillId="0" borderId="58" xfId="1" applyNumberFormat="1" applyBorder="1"/>
    <xf numFmtId="0" fontId="1" fillId="0" borderId="59" xfId="1" applyBorder="1"/>
    <xf numFmtId="176" fontId="1" fillId="0" borderId="59" xfId="1" applyNumberFormat="1" applyBorder="1"/>
    <xf numFmtId="176" fontId="1" fillId="0" borderId="60" xfId="1" applyNumberFormat="1" applyBorder="1"/>
    <xf numFmtId="0" fontId="1" fillId="5" borderId="0" xfId="1" applyFont="1" applyFill="1"/>
    <xf numFmtId="0" fontId="1" fillId="0" borderId="6" xfId="1" applyFill="1" applyBorder="1"/>
    <xf numFmtId="0" fontId="1" fillId="0" borderId="5" xfId="1" applyFill="1" applyBorder="1"/>
    <xf numFmtId="0" fontId="1" fillId="0" borderId="5" xfId="1" applyBorder="1"/>
    <xf numFmtId="0" fontId="1" fillId="0" borderId="7" xfId="1" applyBorder="1"/>
    <xf numFmtId="0" fontId="1" fillId="0" borderId="10" xfId="1" applyFill="1" applyBorder="1"/>
    <xf numFmtId="0" fontId="1" fillId="0" borderId="0" xfId="1" applyFill="1" applyBorder="1"/>
    <xf numFmtId="0" fontId="1" fillId="0" borderId="14" xfId="1" applyBorder="1"/>
    <xf numFmtId="0" fontId="1" fillId="0" borderId="0" xfId="1" applyFill="1" applyBorder="1" applyAlignment="1">
      <alignment wrapText="1"/>
    </xf>
    <xf numFmtId="0" fontId="1" fillId="0" borderId="0" xfId="1" applyBorder="1" applyAlignment="1">
      <alignment wrapText="1"/>
    </xf>
    <xf numFmtId="0" fontId="1" fillId="0" borderId="14" xfId="1" applyBorder="1" applyAlignment="1">
      <alignment wrapText="1"/>
    </xf>
    <xf numFmtId="0" fontId="1" fillId="0" borderId="14" xfId="1" applyFill="1" applyBorder="1"/>
    <xf numFmtId="0" fontId="1" fillId="0" borderId="8" xfId="1" applyFill="1" applyBorder="1"/>
    <xf numFmtId="0" fontId="1" fillId="0" borderId="9" xfId="1" applyFill="1" applyBorder="1"/>
    <xf numFmtId="0" fontId="1" fillId="0" borderId="17" xfId="1" applyFill="1" applyBorder="1"/>
    <xf numFmtId="0" fontId="1" fillId="0" borderId="6" xfId="1" applyBorder="1"/>
    <xf numFmtId="0" fontId="1" fillId="0" borderId="10" xfId="1" applyBorder="1"/>
    <xf numFmtId="0" fontId="1" fillId="0" borderId="8" xfId="1" applyBorder="1"/>
    <xf numFmtId="0" fontId="1" fillId="0" borderId="9" xfId="1" applyBorder="1"/>
    <xf numFmtId="0" fontId="1" fillId="0" borderId="17" xfId="1" applyBorder="1"/>
    <xf numFmtId="0" fontId="1" fillId="2" borderId="33" xfId="1" applyFill="1" applyBorder="1"/>
    <xf numFmtId="0" fontId="1" fillId="0" borderId="11" xfId="1" applyBorder="1"/>
    <xf numFmtId="0" fontId="1" fillId="0" borderId="13" xfId="1" applyBorder="1"/>
    <xf numFmtId="0" fontId="1" fillId="0" borderId="16" xfId="1" applyBorder="1"/>
    <xf numFmtId="57" fontId="0" fillId="0" borderId="0" xfId="0" applyNumberFormat="1">
      <alignment vertical="center"/>
    </xf>
    <xf numFmtId="176" fontId="0" fillId="0" borderId="0" xfId="0" applyNumberFormat="1">
      <alignment vertical="center"/>
    </xf>
    <xf numFmtId="0" fontId="1" fillId="3" borderId="0" xfId="1" applyFill="1"/>
    <xf numFmtId="0" fontId="6" fillId="0" borderId="0" xfId="4" applyFont="1"/>
    <xf numFmtId="0" fontId="15" fillId="0" borderId="0" xfId="4" applyFont="1"/>
    <xf numFmtId="0" fontId="6" fillId="0" borderId="0" xfId="4" applyFont="1" applyAlignment="1">
      <alignment horizontal="center" vertical="center"/>
    </xf>
    <xf numFmtId="0" fontId="6" fillId="0" borderId="0" xfId="4" applyFont="1" applyBorder="1" applyAlignment="1">
      <alignment vertical="center"/>
    </xf>
    <xf numFmtId="0" fontId="6" fillId="0" borderId="0" xfId="4" applyFont="1" applyBorder="1" applyAlignment="1">
      <alignment horizontal="center" vertical="center"/>
    </xf>
    <xf numFmtId="0" fontId="16" fillId="0" borderId="0" xfId="4" applyFont="1" applyAlignment="1">
      <alignment horizontal="center" vertical="center"/>
    </xf>
    <xf numFmtId="0" fontId="16" fillId="0" borderId="0" xfId="4" applyFont="1" applyBorder="1" applyAlignment="1">
      <alignment horizontal="left" vertical="center"/>
    </xf>
    <xf numFmtId="0" fontId="7" fillId="0" borderId="44" xfId="4" applyFont="1" applyBorder="1" applyAlignment="1">
      <alignment horizontal="center" vertical="center"/>
    </xf>
    <xf numFmtId="0" fontId="7" fillId="0" borderId="26" xfId="4" applyFont="1" applyBorder="1" applyAlignment="1">
      <alignment horizontal="center" vertical="center"/>
    </xf>
    <xf numFmtId="0" fontId="7" fillId="0" borderId="25" xfId="4" applyFont="1" applyBorder="1" applyAlignment="1">
      <alignment horizontal="center" vertical="center"/>
    </xf>
    <xf numFmtId="0" fontId="7" fillId="0" borderId="4" xfId="4" applyFont="1" applyBorder="1" applyAlignment="1">
      <alignment horizontal="center" vertical="center"/>
    </xf>
    <xf numFmtId="0" fontId="14" fillId="0" borderId="27" xfId="4" applyFont="1" applyBorder="1" applyAlignment="1">
      <alignment horizontal="center" vertical="center"/>
    </xf>
    <xf numFmtId="0" fontId="14" fillId="0" borderId="27" xfId="4" applyFont="1" applyBorder="1" applyAlignment="1">
      <alignment horizontal="left" vertical="center"/>
    </xf>
    <xf numFmtId="177" fontId="6" fillId="0" borderId="27" xfId="4" applyNumberFormat="1" applyFont="1" applyBorder="1" applyAlignment="1">
      <alignment horizontal="right" vertical="center"/>
    </xf>
    <xf numFmtId="0" fontId="14" fillId="0" borderId="21" xfId="4" applyFont="1" applyBorder="1" applyAlignment="1">
      <alignment horizontal="center" vertical="center"/>
    </xf>
    <xf numFmtId="0" fontId="14" fillId="0" borderId="28" xfId="4" applyFont="1" applyBorder="1" applyAlignment="1">
      <alignment horizontal="center" vertical="center"/>
    </xf>
    <xf numFmtId="0" fontId="14" fillId="0" borderId="20" xfId="4" applyFont="1" applyBorder="1" applyAlignment="1">
      <alignment horizontal="center" vertical="center"/>
    </xf>
    <xf numFmtId="0" fontId="14" fillId="0" borderId="45" xfId="4" applyFont="1" applyBorder="1" applyAlignment="1">
      <alignment horizontal="center" vertical="center"/>
    </xf>
    <xf numFmtId="0" fontId="14" fillId="0" borderId="12" xfId="4" applyFont="1" applyBorder="1" applyAlignment="1">
      <alignment horizontal="center" vertical="center"/>
    </xf>
    <xf numFmtId="177" fontId="6" fillId="0" borderId="0" xfId="4" applyNumberFormat="1" applyFont="1"/>
    <xf numFmtId="0" fontId="14" fillId="0" borderId="38" xfId="4" applyFont="1" applyBorder="1" applyAlignment="1">
      <alignment horizontal="center" vertical="center"/>
    </xf>
    <xf numFmtId="0" fontId="14" fillId="0" borderId="38" xfId="4" applyFont="1" applyBorder="1" applyAlignment="1">
      <alignment horizontal="left" vertical="center"/>
    </xf>
    <xf numFmtId="177" fontId="6" fillId="0" borderId="38" xfId="4" applyNumberFormat="1" applyFont="1" applyBorder="1" applyAlignment="1">
      <alignment horizontal="right" vertical="center"/>
    </xf>
    <xf numFmtId="0" fontId="14" fillId="0" borderId="23" xfId="4" applyFont="1" applyBorder="1" applyAlignment="1">
      <alignment horizontal="center" vertical="center"/>
    </xf>
    <xf numFmtId="0" fontId="14" fillId="0" borderId="46" xfId="4" applyFont="1" applyBorder="1" applyAlignment="1">
      <alignment horizontal="center" vertical="center"/>
    </xf>
    <xf numFmtId="0" fontId="14" fillId="0" borderId="22" xfId="4" applyFont="1" applyBorder="1" applyAlignment="1">
      <alignment horizontal="center" vertical="center"/>
    </xf>
    <xf numFmtId="0" fontId="14" fillId="0" borderId="47" xfId="4" applyFont="1" applyBorder="1" applyAlignment="1">
      <alignment horizontal="center" vertical="center"/>
    </xf>
    <xf numFmtId="0" fontId="14" fillId="0" borderId="15" xfId="4" applyFont="1" applyBorder="1" applyAlignment="1">
      <alignment horizontal="center" vertical="center"/>
    </xf>
    <xf numFmtId="0" fontId="14" fillId="0" borderId="13" xfId="4" applyFont="1" applyBorder="1" applyAlignment="1">
      <alignment horizontal="center" vertical="center"/>
    </xf>
    <xf numFmtId="0" fontId="14" fillId="0" borderId="13" xfId="4" applyFont="1" applyBorder="1" applyAlignment="1">
      <alignment horizontal="left" vertical="center"/>
    </xf>
    <xf numFmtId="177" fontId="6" fillId="0" borderId="13" xfId="4" applyNumberFormat="1" applyFont="1" applyBorder="1" applyAlignment="1">
      <alignment horizontal="right" vertical="center"/>
    </xf>
    <xf numFmtId="0" fontId="14" fillId="0" borderId="8" xfId="4" applyFont="1" applyBorder="1" applyAlignment="1">
      <alignment horizontal="center" vertical="center"/>
    </xf>
    <xf numFmtId="0" fontId="14" fillId="0" borderId="30" xfId="4" applyFont="1" applyBorder="1" applyAlignment="1">
      <alignment horizontal="center" vertical="center"/>
    </xf>
    <xf numFmtId="0" fontId="14" fillId="0" borderId="29" xfId="4" applyFont="1" applyBorder="1" applyAlignment="1">
      <alignment horizontal="center" vertical="center"/>
    </xf>
    <xf numFmtId="0" fontId="14" fillId="0" borderId="57" xfId="4" applyFont="1" applyBorder="1" applyAlignment="1">
      <alignment horizontal="center" vertical="center"/>
    </xf>
    <xf numFmtId="0" fontId="14" fillId="0" borderId="17" xfId="4" applyFont="1" applyBorder="1" applyAlignment="1">
      <alignment horizontal="center" vertical="center"/>
    </xf>
    <xf numFmtId="177" fontId="6" fillId="0" borderId="48" xfId="4" applyNumberFormat="1" applyFont="1" applyBorder="1" applyAlignment="1">
      <alignment horizontal="right" vertical="center"/>
    </xf>
    <xf numFmtId="0" fontId="6" fillId="0" borderId="49" xfId="4" applyFont="1" applyBorder="1" applyAlignment="1">
      <alignment vertical="center"/>
    </xf>
    <xf numFmtId="0" fontId="6" fillId="0" borderId="5" xfId="4" applyFont="1" applyBorder="1" applyAlignment="1">
      <alignment vertical="center"/>
    </xf>
    <xf numFmtId="0" fontId="6" fillId="0" borderId="5" xfId="4" applyFont="1" applyBorder="1"/>
    <xf numFmtId="0" fontId="6" fillId="0" borderId="0" xfId="4" applyFont="1" applyBorder="1"/>
    <xf numFmtId="0" fontId="6" fillId="0" borderId="14" xfId="4" applyFont="1" applyBorder="1"/>
    <xf numFmtId="0" fontId="14" fillId="0" borderId="51" xfId="4" applyFont="1" applyBorder="1" applyAlignment="1">
      <alignment horizontal="left" vertical="center"/>
    </xf>
    <xf numFmtId="0" fontId="6" fillId="0" borderId="40" xfId="4" applyFont="1" applyBorder="1" applyAlignment="1">
      <alignment horizontal="center" vertical="center"/>
    </xf>
    <xf numFmtId="177" fontId="6" fillId="0" borderId="8" xfId="4" applyNumberFormat="1" applyFont="1" applyBorder="1" applyAlignment="1">
      <alignment horizontal="right" vertical="center"/>
    </xf>
    <xf numFmtId="0" fontId="18" fillId="0" borderId="33"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horizontal="center" vertical="center"/>
    </xf>
    <xf numFmtId="0" fontId="14" fillId="0" borderId="3" xfId="4" applyFont="1" applyBorder="1" applyAlignment="1">
      <alignment horizontal="left" vertical="center"/>
    </xf>
    <xf numFmtId="0" fontId="6" fillId="0" borderId="4" xfId="4" applyFont="1" applyBorder="1" applyAlignment="1">
      <alignment horizontal="center" vertical="center"/>
    </xf>
    <xf numFmtId="177" fontId="6" fillId="0" borderId="55" xfId="4" applyNumberFormat="1" applyFont="1" applyBorder="1" applyAlignment="1">
      <alignment horizontal="right" vertical="center"/>
    </xf>
    <xf numFmtId="0" fontId="6" fillId="0" borderId="3" xfId="4" applyFont="1" applyBorder="1" applyAlignment="1">
      <alignment horizontal="center" vertical="center"/>
    </xf>
    <xf numFmtId="177" fontId="6" fillId="0" borderId="2" xfId="4" applyNumberFormat="1" applyFont="1" applyBorder="1" applyAlignment="1">
      <alignment horizontal="right" vertical="center"/>
    </xf>
    <xf numFmtId="0" fontId="14" fillId="0" borderId="2" xfId="4" applyFont="1" applyBorder="1" applyAlignment="1">
      <alignment horizontal="left" vertical="center"/>
    </xf>
    <xf numFmtId="0" fontId="6" fillId="0" borderId="0" xfId="4" applyFont="1" applyAlignment="1">
      <alignment vertical="center"/>
    </xf>
    <xf numFmtId="177" fontId="6" fillId="0" borderId="0" xfId="4" applyNumberFormat="1" applyFont="1" applyBorder="1" applyAlignment="1">
      <alignment vertical="center"/>
    </xf>
    <xf numFmtId="0" fontId="16" fillId="0" borderId="0" xfId="4" applyFont="1" applyAlignment="1">
      <alignment horizontal="left" vertical="center"/>
    </xf>
    <xf numFmtId="0" fontId="2" fillId="0" borderId="27" xfId="4" applyFont="1" applyFill="1" applyBorder="1" applyAlignment="1" applyProtection="1">
      <alignment horizontal="left" vertical="center"/>
      <protection locked="0"/>
    </xf>
    <xf numFmtId="0" fontId="2" fillId="0" borderId="28"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0" fontId="2" fillId="0" borderId="38" xfId="4" applyFont="1" applyFill="1" applyBorder="1" applyAlignment="1" applyProtection="1">
      <alignment horizontal="left" vertical="center"/>
      <protection locked="0"/>
    </xf>
    <xf numFmtId="0" fontId="2" fillId="0" borderId="46"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2" fillId="0" borderId="70"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14" fillId="0" borderId="16" xfId="4" applyFont="1" applyBorder="1" applyAlignment="1">
      <alignment horizontal="center" vertical="center"/>
    </xf>
    <xf numFmtId="0" fontId="2" fillId="0" borderId="24" xfId="4" applyFont="1" applyFill="1" applyBorder="1" applyAlignment="1" applyProtection="1">
      <alignment horizontal="left" vertical="center"/>
      <protection locked="0"/>
    </xf>
    <xf numFmtId="0" fontId="2" fillId="0" borderId="56"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6" xfId="4" applyFont="1" applyBorder="1" applyAlignment="1">
      <alignment horizontal="center" vertical="center" wrapText="1"/>
    </xf>
    <xf numFmtId="0" fontId="14" fillId="0" borderId="7" xfId="4"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7" fillId="0" borderId="1" xfId="4" applyFont="1" applyBorder="1" applyAlignment="1">
      <alignment horizontal="center" vertical="center" wrapText="1"/>
    </xf>
    <xf numFmtId="0" fontId="7" fillId="0" borderId="1" xfId="4" applyFont="1" applyBorder="1" applyAlignment="1">
      <alignment horizontal="center" vertical="center"/>
    </xf>
    <xf numFmtId="0" fontId="7" fillId="0" borderId="4" xfId="4" applyFont="1" applyBorder="1" applyAlignment="1">
      <alignment horizontal="center" vertical="center" wrapText="1"/>
    </xf>
    <xf numFmtId="0" fontId="14" fillId="0" borderId="6" xfId="4" applyFont="1" applyBorder="1" applyAlignment="1">
      <alignment horizontal="center" vertical="center" shrinkToFit="1"/>
    </xf>
    <xf numFmtId="0" fontId="0" fillId="0" borderId="7" xfId="0" applyBorder="1" applyAlignment="1">
      <alignment horizontal="center" vertical="center" shrinkToFit="1"/>
    </xf>
    <xf numFmtId="57" fontId="14" fillId="0" borderId="6" xfId="4" applyNumberFormat="1" applyFont="1" applyBorder="1" applyAlignment="1">
      <alignment horizontal="center" vertical="center" shrinkToFit="1"/>
    </xf>
    <xf numFmtId="0" fontId="14" fillId="0" borderId="0" xfId="4" applyFont="1" applyAlignment="1"/>
    <xf numFmtId="0" fontId="0" fillId="0" borderId="0" xfId="0" applyAlignment="1"/>
    <xf numFmtId="0" fontId="14" fillId="0" borderId="0" xfId="4" applyFont="1" applyAlignment="1">
      <alignment horizontal="left" vertical="center"/>
    </xf>
    <xf numFmtId="0" fontId="6" fillId="0" borderId="0" xfId="4" applyFont="1" applyBorder="1" applyAlignment="1">
      <alignment horizontal="center" vertical="center"/>
    </xf>
    <xf numFmtId="0" fontId="0" fillId="0" borderId="0" xfId="0" applyBorder="1" applyAlignment="1">
      <alignment vertical="center"/>
    </xf>
    <xf numFmtId="0" fontId="16" fillId="0" borderId="0" xfId="4" applyFont="1" applyAlignment="1">
      <alignment horizontal="center" vertical="center"/>
    </xf>
    <xf numFmtId="0" fontId="16" fillId="0" borderId="9" xfId="4" applyFont="1" applyBorder="1" applyAlignment="1">
      <alignment horizontal="left" vertical="center"/>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23" xfId="4" applyFont="1" applyBorder="1" applyAlignment="1">
      <alignment horizontal="center" vertical="center" shrinkToFit="1"/>
    </xf>
    <xf numFmtId="0" fontId="0" fillId="0" borderId="15" xfId="0" applyBorder="1" applyAlignment="1">
      <alignment horizontal="center" vertical="center" shrinkToFit="1"/>
    </xf>
    <xf numFmtId="57" fontId="14" fillId="0" borderId="23" xfId="4" applyNumberFormat="1" applyFont="1" applyBorder="1" applyAlignment="1">
      <alignment horizontal="center" vertical="center" shrinkToFit="1"/>
    </xf>
    <xf numFmtId="0" fontId="16" fillId="0" borderId="0" xfId="4" applyFont="1" applyAlignment="1">
      <alignment horizontal="left" vertical="center"/>
    </xf>
    <xf numFmtId="0" fontId="14" fillId="0" borderId="11" xfId="4" applyFont="1" applyBorder="1" applyAlignment="1">
      <alignment horizontal="center" vertical="center"/>
    </xf>
    <xf numFmtId="0" fontId="14" fillId="0" borderId="16" xfId="4" applyFont="1" applyBorder="1" applyAlignment="1">
      <alignment horizontal="center" vertical="center"/>
    </xf>
    <xf numFmtId="0" fontId="14" fillId="0" borderId="6" xfId="4" applyFont="1" applyBorder="1" applyAlignment="1">
      <alignment horizontal="center" vertical="center"/>
    </xf>
    <xf numFmtId="0" fontId="14" fillId="0" borderId="8" xfId="4" applyFont="1" applyBorder="1" applyAlignment="1">
      <alignment horizontal="center" vertical="center"/>
    </xf>
    <xf numFmtId="0" fontId="14" fillId="0" borderId="17" xfId="4" applyFont="1" applyBorder="1" applyAlignment="1">
      <alignment horizontal="center" vertical="center"/>
    </xf>
    <xf numFmtId="0" fontId="14" fillId="0" borderId="4" xfId="4" applyFont="1" applyBorder="1" applyAlignment="1">
      <alignment horizontal="center" vertical="center"/>
    </xf>
    <xf numFmtId="0" fontId="14" fillId="0" borderId="7" xfId="4"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6" fillId="0" borderId="6" xfId="4" applyFont="1" applyBorder="1" applyAlignment="1">
      <alignment horizontal="center" vertical="center" wrapText="1"/>
    </xf>
    <xf numFmtId="0" fontId="0" fillId="0" borderId="7" xfId="0" applyBorder="1" applyAlignment="1">
      <alignment horizontal="center" vertical="center"/>
    </xf>
    <xf numFmtId="0" fontId="14" fillId="0" borderId="39" xfId="4" applyFont="1" applyBorder="1" applyAlignment="1">
      <alignment horizontal="center" vertical="center" shrinkToFit="1"/>
    </xf>
    <xf numFmtId="0" fontId="0" fillId="0" borderId="18" xfId="0" applyBorder="1" applyAlignment="1">
      <alignment horizontal="center" vertical="center" shrinkToFit="1"/>
    </xf>
    <xf numFmtId="57" fontId="14" fillId="0" borderId="39" xfId="4" applyNumberFormat="1"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43" xfId="4" applyFont="1" applyBorder="1" applyAlignment="1">
      <alignment horizontal="center" vertical="center"/>
    </xf>
    <xf numFmtId="0" fontId="14" fillId="0" borderId="50" xfId="4" applyFont="1" applyBorder="1" applyAlignment="1">
      <alignment horizontal="center" vertical="center" textRotation="255"/>
    </xf>
    <xf numFmtId="0" fontId="14" fillId="0" borderId="13" xfId="4" applyFont="1" applyBorder="1" applyAlignment="1">
      <alignment horizontal="center" vertical="center" textRotation="255"/>
    </xf>
    <xf numFmtId="0" fontId="14" fillId="0" borderId="16" xfId="4" applyFont="1" applyBorder="1" applyAlignment="1">
      <alignment horizontal="center" vertical="center" textRotation="255"/>
    </xf>
    <xf numFmtId="0" fontId="6" fillId="0" borderId="52" xfId="4" applyFont="1" applyBorder="1" applyAlignment="1">
      <alignment horizontal="left" vertical="top"/>
    </xf>
    <xf numFmtId="0" fontId="6" fillId="0" borderId="53" xfId="4" applyFont="1" applyBorder="1" applyAlignment="1">
      <alignment horizontal="left" vertical="top"/>
    </xf>
    <xf numFmtId="0" fontId="6" fillId="0" borderId="54" xfId="4" applyFont="1" applyBorder="1" applyAlignment="1">
      <alignment horizontal="left" vertical="top"/>
    </xf>
    <xf numFmtId="177" fontId="19" fillId="0" borderId="33" xfId="4" applyNumberFormat="1" applyFont="1" applyBorder="1" applyAlignment="1">
      <alignment horizontal="right" vertical="center"/>
    </xf>
    <xf numFmtId="177" fontId="19" fillId="0" borderId="0" xfId="4" applyNumberFormat="1" applyFont="1" applyBorder="1" applyAlignment="1">
      <alignment horizontal="right" vertical="center"/>
    </xf>
    <xf numFmtId="177" fontId="19" fillId="0" borderId="34" xfId="4" applyNumberFormat="1" applyFont="1" applyBorder="1" applyAlignment="1">
      <alignment horizontal="right" vertical="center"/>
    </xf>
    <xf numFmtId="177" fontId="19" fillId="0" borderId="35" xfId="4" applyNumberFormat="1" applyFont="1" applyBorder="1" applyAlignment="1">
      <alignment horizontal="right" vertical="center"/>
    </xf>
    <xf numFmtId="177" fontId="19" fillId="0" borderId="36" xfId="4" applyNumberFormat="1" applyFont="1" applyBorder="1" applyAlignment="1">
      <alignment horizontal="right" vertical="center"/>
    </xf>
    <xf numFmtId="177" fontId="19" fillId="0" borderId="37" xfId="4" applyNumberFormat="1" applyFont="1" applyBorder="1" applyAlignment="1">
      <alignment horizontal="right" vertical="center"/>
    </xf>
    <xf numFmtId="0" fontId="14" fillId="0" borderId="52" xfId="4" applyFont="1" applyBorder="1" applyAlignment="1">
      <alignment horizontal="left" vertical="center"/>
    </xf>
    <xf numFmtId="0" fontId="14" fillId="0" borderId="53" xfId="4" applyFont="1" applyBorder="1" applyAlignment="1">
      <alignment horizontal="left" vertical="center"/>
    </xf>
    <xf numFmtId="0" fontId="14" fillId="0" borderId="54" xfId="4" applyFont="1" applyBorder="1" applyAlignment="1">
      <alignment horizontal="left" vertical="center"/>
    </xf>
    <xf numFmtId="177" fontId="20" fillId="0" borderId="35" xfId="4" applyNumberFormat="1" applyFont="1" applyBorder="1" applyAlignment="1">
      <alignment horizontal="right" vertical="center"/>
    </xf>
    <xf numFmtId="177" fontId="20" fillId="0" borderId="36" xfId="4" applyNumberFormat="1" applyFont="1" applyBorder="1" applyAlignment="1">
      <alignment horizontal="right" vertical="center"/>
    </xf>
    <xf numFmtId="177" fontId="20" fillId="0" borderId="37" xfId="4" applyNumberFormat="1" applyFont="1" applyBorder="1" applyAlignment="1">
      <alignment horizontal="right" vertical="center"/>
    </xf>
    <xf numFmtId="0" fontId="2" fillId="0" borderId="23"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0" fillId="0" borderId="15" xfId="0" applyBorder="1" applyAlignment="1">
      <alignment horizontal="center" vertical="center"/>
    </xf>
    <xf numFmtId="0" fontId="13" fillId="0" borderId="15" xfId="0" applyFont="1" applyBorder="1" applyAlignment="1">
      <alignment horizontal="center" vertical="center" shrinkToFit="1"/>
    </xf>
    <xf numFmtId="0" fontId="2" fillId="0" borderId="21"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57" fontId="14" fillId="0" borderId="21" xfId="4" applyNumberFormat="1" applyFont="1" applyBorder="1" applyAlignment="1">
      <alignment horizontal="center" vertical="center" shrinkToFit="1"/>
    </xf>
    <xf numFmtId="0" fontId="13" fillId="0" borderId="12" xfId="0" applyFont="1" applyBorder="1" applyAlignment="1">
      <alignment horizontal="center" vertical="center" shrinkToFit="1"/>
    </xf>
    <xf numFmtId="0" fontId="11" fillId="0" borderId="23" xfId="4" applyFont="1" applyFill="1" applyBorder="1" applyAlignment="1" applyProtection="1">
      <alignment horizontal="center" vertical="center" wrapText="1"/>
      <protection locked="0"/>
    </xf>
    <xf numFmtId="0" fontId="11" fillId="0" borderId="15" xfId="4" applyFont="1" applyFill="1" applyBorder="1" applyAlignment="1" applyProtection="1">
      <alignment horizontal="center" vertical="center" wrapText="1"/>
      <protection locked="0"/>
    </xf>
    <xf numFmtId="0" fontId="14" fillId="0" borderId="15" xfId="4" applyFont="1" applyBorder="1" applyAlignment="1">
      <alignment horizontal="center" vertical="center" shrinkToFit="1"/>
    </xf>
    <xf numFmtId="57" fontId="14" fillId="0" borderId="15" xfId="4" applyNumberFormat="1" applyFont="1" applyBorder="1" applyAlignment="1">
      <alignment horizontal="center" vertical="center" shrinkToFit="1"/>
    </xf>
    <xf numFmtId="0" fontId="2" fillId="0" borderId="39"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8" xfId="4" applyFont="1" applyBorder="1" applyAlignment="1">
      <alignment horizontal="center" vertical="center" shrinkToFit="1"/>
    </xf>
    <xf numFmtId="0" fontId="13" fillId="0" borderId="17" xfId="0" applyFont="1" applyBorder="1" applyAlignment="1">
      <alignment horizontal="center" vertical="center" shrinkToFit="1"/>
    </xf>
  </cellXfs>
  <cellStyles count="8">
    <cellStyle name="桁区切り 2" xfId="2"/>
    <cellStyle name="桁区切り 3" xfId="3"/>
    <cellStyle name="標準" xfId="0" builtinId="0"/>
    <cellStyle name="標準 2" xfId="1"/>
    <cellStyle name="標準 2 3" xfId="5"/>
    <cellStyle name="標準 3" xfId="4"/>
    <cellStyle name="標準 4" xfId="6"/>
    <cellStyle name="標準 4 2" xfId="7"/>
  </cellStyles>
  <dxfs count="1">
    <dxf>
      <fill>
        <patternFill>
          <bgColor rgb="FFFFFF99"/>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V100"/>
  <sheetViews>
    <sheetView view="pageLayout" topLeftCell="A91" zoomScale="205" zoomScaleNormal="75" zoomScaleSheetLayoutView="180" zoomScalePageLayoutView="205" workbookViewId="0">
      <selection activeCell="K98" sqref="K98"/>
    </sheetView>
  </sheetViews>
  <sheetFormatPr defaultRowHeight="8.25" x14ac:dyDescent="0.15"/>
  <cols>
    <col min="1" max="11" width="5" style="1" customWidth="1"/>
    <col min="12" max="43" width="5.375" style="1" customWidth="1"/>
    <col min="44" max="256" width="9" style="1"/>
    <col min="257" max="267" width="5" style="1" customWidth="1"/>
    <col min="268" max="299" width="5.375" style="1" customWidth="1"/>
    <col min="300" max="512" width="9" style="1"/>
    <col min="513" max="523" width="5" style="1" customWidth="1"/>
    <col min="524" max="555" width="5.375" style="1" customWidth="1"/>
    <col min="556" max="768" width="9" style="1"/>
    <col min="769" max="779" width="5" style="1" customWidth="1"/>
    <col min="780" max="811" width="5.375" style="1" customWidth="1"/>
    <col min="812" max="1024" width="9" style="1"/>
    <col min="1025" max="1035" width="5" style="1" customWidth="1"/>
    <col min="1036" max="1067" width="5.375" style="1" customWidth="1"/>
    <col min="1068" max="1280" width="9" style="1"/>
    <col min="1281" max="1291" width="5" style="1" customWidth="1"/>
    <col min="1292" max="1323" width="5.375" style="1" customWidth="1"/>
    <col min="1324" max="1536" width="9" style="1"/>
    <col min="1537" max="1547" width="5" style="1" customWidth="1"/>
    <col min="1548" max="1579" width="5.375" style="1" customWidth="1"/>
    <col min="1580" max="1792" width="9" style="1"/>
    <col min="1793" max="1803" width="5" style="1" customWidth="1"/>
    <col min="1804" max="1835" width="5.375" style="1" customWidth="1"/>
    <col min="1836" max="2048" width="9" style="1"/>
    <col min="2049" max="2059" width="5" style="1" customWidth="1"/>
    <col min="2060" max="2091" width="5.375" style="1" customWidth="1"/>
    <col min="2092" max="2304" width="9" style="1"/>
    <col min="2305" max="2315" width="5" style="1" customWidth="1"/>
    <col min="2316" max="2347" width="5.375" style="1" customWidth="1"/>
    <col min="2348" max="2560" width="9" style="1"/>
    <col min="2561" max="2571" width="5" style="1" customWidth="1"/>
    <col min="2572" max="2603" width="5.375" style="1" customWidth="1"/>
    <col min="2604" max="2816" width="9" style="1"/>
    <col min="2817" max="2827" width="5" style="1" customWidth="1"/>
    <col min="2828" max="2859" width="5.375" style="1" customWidth="1"/>
    <col min="2860" max="3072" width="9" style="1"/>
    <col min="3073" max="3083" width="5" style="1" customWidth="1"/>
    <col min="3084" max="3115" width="5.375" style="1" customWidth="1"/>
    <col min="3116" max="3328" width="9" style="1"/>
    <col min="3329" max="3339" width="5" style="1" customWidth="1"/>
    <col min="3340" max="3371" width="5.375" style="1" customWidth="1"/>
    <col min="3372" max="3584" width="9" style="1"/>
    <col min="3585" max="3595" width="5" style="1" customWidth="1"/>
    <col min="3596" max="3627" width="5.375" style="1" customWidth="1"/>
    <col min="3628" max="3840" width="9" style="1"/>
    <col min="3841" max="3851" width="5" style="1" customWidth="1"/>
    <col min="3852" max="3883" width="5.375" style="1" customWidth="1"/>
    <col min="3884" max="4096" width="9" style="1"/>
    <col min="4097" max="4107" width="5" style="1" customWidth="1"/>
    <col min="4108" max="4139" width="5.375" style="1" customWidth="1"/>
    <col min="4140" max="4352" width="9" style="1"/>
    <col min="4353" max="4363" width="5" style="1" customWidth="1"/>
    <col min="4364" max="4395" width="5.375" style="1" customWidth="1"/>
    <col min="4396" max="4608" width="9" style="1"/>
    <col min="4609" max="4619" width="5" style="1" customWidth="1"/>
    <col min="4620" max="4651" width="5.375" style="1" customWidth="1"/>
    <col min="4652" max="4864" width="9" style="1"/>
    <col min="4865" max="4875" width="5" style="1" customWidth="1"/>
    <col min="4876" max="4907" width="5.375" style="1" customWidth="1"/>
    <col min="4908" max="5120" width="9" style="1"/>
    <col min="5121" max="5131" width="5" style="1" customWidth="1"/>
    <col min="5132" max="5163" width="5.375" style="1" customWidth="1"/>
    <col min="5164" max="5376" width="9" style="1"/>
    <col min="5377" max="5387" width="5" style="1" customWidth="1"/>
    <col min="5388" max="5419" width="5.375" style="1" customWidth="1"/>
    <col min="5420" max="5632" width="9" style="1"/>
    <col min="5633" max="5643" width="5" style="1" customWidth="1"/>
    <col min="5644" max="5675" width="5.375" style="1" customWidth="1"/>
    <col min="5676" max="5888" width="9" style="1"/>
    <col min="5889" max="5899" width="5" style="1" customWidth="1"/>
    <col min="5900" max="5931" width="5.375" style="1" customWidth="1"/>
    <col min="5932" max="6144" width="9" style="1"/>
    <col min="6145" max="6155" width="5" style="1" customWidth="1"/>
    <col min="6156" max="6187" width="5.375" style="1" customWidth="1"/>
    <col min="6188" max="6400" width="9" style="1"/>
    <col min="6401" max="6411" width="5" style="1" customWidth="1"/>
    <col min="6412" max="6443" width="5.375" style="1" customWidth="1"/>
    <col min="6444" max="6656" width="9" style="1"/>
    <col min="6657" max="6667" width="5" style="1" customWidth="1"/>
    <col min="6668" max="6699" width="5.375" style="1" customWidth="1"/>
    <col min="6700" max="6912" width="9" style="1"/>
    <col min="6913" max="6923" width="5" style="1" customWidth="1"/>
    <col min="6924" max="6955" width="5.375" style="1" customWidth="1"/>
    <col min="6956" max="7168" width="9" style="1"/>
    <col min="7169" max="7179" width="5" style="1" customWidth="1"/>
    <col min="7180" max="7211" width="5.375" style="1" customWidth="1"/>
    <col min="7212" max="7424" width="9" style="1"/>
    <col min="7425" max="7435" width="5" style="1" customWidth="1"/>
    <col min="7436" max="7467" width="5.375" style="1" customWidth="1"/>
    <col min="7468" max="7680" width="9" style="1"/>
    <col min="7681" max="7691" width="5" style="1" customWidth="1"/>
    <col min="7692" max="7723" width="5.375" style="1" customWidth="1"/>
    <col min="7724" max="7936" width="9" style="1"/>
    <col min="7937" max="7947" width="5" style="1" customWidth="1"/>
    <col min="7948" max="7979" width="5.375" style="1" customWidth="1"/>
    <col min="7980" max="8192" width="9" style="1"/>
    <col min="8193" max="8203" width="5" style="1" customWidth="1"/>
    <col min="8204" max="8235" width="5.375" style="1" customWidth="1"/>
    <col min="8236" max="8448" width="9" style="1"/>
    <col min="8449" max="8459" width="5" style="1" customWidth="1"/>
    <col min="8460" max="8491" width="5.375" style="1" customWidth="1"/>
    <col min="8492" max="8704" width="9" style="1"/>
    <col min="8705" max="8715" width="5" style="1" customWidth="1"/>
    <col min="8716" max="8747" width="5.375" style="1" customWidth="1"/>
    <col min="8748" max="8960" width="9" style="1"/>
    <col min="8961" max="8971" width="5" style="1" customWidth="1"/>
    <col min="8972" max="9003" width="5.375" style="1" customWidth="1"/>
    <col min="9004" max="9216" width="9" style="1"/>
    <col min="9217" max="9227" width="5" style="1" customWidth="1"/>
    <col min="9228" max="9259" width="5.375" style="1" customWidth="1"/>
    <col min="9260" max="9472" width="9" style="1"/>
    <col min="9473" max="9483" width="5" style="1" customWidth="1"/>
    <col min="9484" max="9515" width="5.375" style="1" customWidth="1"/>
    <col min="9516" max="9728" width="9" style="1"/>
    <col min="9729" max="9739" width="5" style="1" customWidth="1"/>
    <col min="9740" max="9771" width="5.375" style="1" customWidth="1"/>
    <col min="9772" max="9984" width="9" style="1"/>
    <col min="9985" max="9995" width="5" style="1" customWidth="1"/>
    <col min="9996" max="10027" width="5.375" style="1" customWidth="1"/>
    <col min="10028" max="10240" width="9" style="1"/>
    <col min="10241" max="10251" width="5" style="1" customWidth="1"/>
    <col min="10252" max="10283" width="5.375" style="1" customWidth="1"/>
    <col min="10284" max="10496" width="9" style="1"/>
    <col min="10497" max="10507" width="5" style="1" customWidth="1"/>
    <col min="10508" max="10539" width="5.375" style="1" customWidth="1"/>
    <col min="10540" max="10752" width="9" style="1"/>
    <col min="10753" max="10763" width="5" style="1" customWidth="1"/>
    <col min="10764" max="10795" width="5.375" style="1" customWidth="1"/>
    <col min="10796" max="11008" width="9" style="1"/>
    <col min="11009" max="11019" width="5" style="1" customWidth="1"/>
    <col min="11020" max="11051" width="5.375" style="1" customWidth="1"/>
    <col min="11052" max="11264" width="9" style="1"/>
    <col min="11265" max="11275" width="5" style="1" customWidth="1"/>
    <col min="11276" max="11307" width="5.375" style="1" customWidth="1"/>
    <col min="11308" max="11520" width="9" style="1"/>
    <col min="11521" max="11531" width="5" style="1" customWidth="1"/>
    <col min="11532" max="11563" width="5.375" style="1" customWidth="1"/>
    <col min="11564" max="11776" width="9" style="1"/>
    <col min="11777" max="11787" width="5" style="1" customWidth="1"/>
    <col min="11788" max="11819" width="5.375" style="1" customWidth="1"/>
    <col min="11820" max="12032" width="9" style="1"/>
    <col min="12033" max="12043" width="5" style="1" customWidth="1"/>
    <col min="12044" max="12075" width="5.375" style="1" customWidth="1"/>
    <col min="12076" max="12288" width="9" style="1"/>
    <col min="12289" max="12299" width="5" style="1" customWidth="1"/>
    <col min="12300" max="12331" width="5.375" style="1" customWidth="1"/>
    <col min="12332" max="12544" width="9" style="1"/>
    <col min="12545" max="12555" width="5" style="1" customWidth="1"/>
    <col min="12556" max="12587" width="5.375" style="1" customWidth="1"/>
    <col min="12588" max="12800" width="9" style="1"/>
    <col min="12801" max="12811" width="5" style="1" customWidth="1"/>
    <col min="12812" max="12843" width="5.375" style="1" customWidth="1"/>
    <col min="12844" max="13056" width="9" style="1"/>
    <col min="13057" max="13067" width="5" style="1" customWidth="1"/>
    <col min="13068" max="13099" width="5.375" style="1" customWidth="1"/>
    <col min="13100" max="13312" width="9" style="1"/>
    <col min="13313" max="13323" width="5" style="1" customWidth="1"/>
    <col min="13324" max="13355" width="5.375" style="1" customWidth="1"/>
    <col min="13356" max="13568" width="9" style="1"/>
    <col min="13569" max="13579" width="5" style="1" customWidth="1"/>
    <col min="13580" max="13611" width="5.375" style="1" customWidth="1"/>
    <col min="13612" max="13824" width="9" style="1"/>
    <col min="13825" max="13835" width="5" style="1" customWidth="1"/>
    <col min="13836" max="13867" width="5.375" style="1" customWidth="1"/>
    <col min="13868" max="14080" width="9" style="1"/>
    <col min="14081" max="14091" width="5" style="1" customWidth="1"/>
    <col min="14092" max="14123" width="5.375" style="1" customWidth="1"/>
    <col min="14124" max="14336" width="9" style="1"/>
    <col min="14337" max="14347" width="5" style="1" customWidth="1"/>
    <col min="14348" max="14379" width="5.375" style="1" customWidth="1"/>
    <col min="14380" max="14592" width="9" style="1"/>
    <col min="14593" max="14603" width="5" style="1" customWidth="1"/>
    <col min="14604" max="14635" width="5.375" style="1" customWidth="1"/>
    <col min="14636" max="14848" width="9" style="1"/>
    <col min="14849" max="14859" width="5" style="1" customWidth="1"/>
    <col min="14860" max="14891" width="5.375" style="1" customWidth="1"/>
    <col min="14892" max="15104" width="9" style="1"/>
    <col min="15105" max="15115" width="5" style="1" customWidth="1"/>
    <col min="15116" max="15147" width="5.375" style="1" customWidth="1"/>
    <col min="15148" max="15360" width="9" style="1"/>
    <col min="15361" max="15371" width="5" style="1" customWidth="1"/>
    <col min="15372" max="15403" width="5.375" style="1" customWidth="1"/>
    <col min="15404" max="15616" width="9" style="1"/>
    <col min="15617" max="15627" width="5" style="1" customWidth="1"/>
    <col min="15628" max="15659" width="5.375" style="1" customWidth="1"/>
    <col min="15660" max="15872" width="9" style="1"/>
    <col min="15873" max="15883" width="5" style="1" customWidth="1"/>
    <col min="15884" max="15915" width="5.375" style="1" customWidth="1"/>
    <col min="15916" max="16128" width="9" style="1"/>
    <col min="16129" max="16139" width="5" style="1" customWidth="1"/>
    <col min="16140" max="16171" width="5.375" style="1" customWidth="1"/>
    <col min="16172" max="16384" width="9" style="1"/>
  </cols>
  <sheetData>
    <row r="1" spans="1:48" ht="24.75" customHeight="1" x14ac:dyDescent="0.25">
      <c r="A1" s="3" t="s">
        <v>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
      <c r="AV1" s="4"/>
    </row>
    <row r="2" spans="1:48" x14ac:dyDescent="0.15">
      <c r="A2" s="40" t="s">
        <v>31</v>
      </c>
      <c r="B2" s="41" t="s">
        <v>32</v>
      </c>
      <c r="C2" s="41" t="s">
        <v>0</v>
      </c>
      <c r="D2" s="41" t="s">
        <v>33</v>
      </c>
      <c r="E2" s="41" t="s">
        <v>1</v>
      </c>
      <c r="F2" s="41" t="e">
        <f>DATEDIF(#REF!&amp;#REF!&amp;#REF!&amp;#REF!&amp;#REF!&amp;#REF!&amp;#REF!,#REF!&amp;#REF!&amp;#REF!&amp;#REF!&amp;#REF!&amp;#REF!&amp;#REF!,"y")</f>
        <v>#REF!</v>
      </c>
      <c r="G2" s="41" t="s">
        <v>2</v>
      </c>
      <c r="H2" s="41" t="str">
        <f>""</f>
        <v/>
      </c>
      <c r="I2" s="41" t="str">
        <f>""</f>
        <v/>
      </c>
      <c r="J2" s="41" t="str">
        <f>""</f>
        <v/>
      </c>
      <c r="K2" s="41" t="str">
        <f>""</f>
        <v/>
      </c>
      <c r="L2" s="41" t="str">
        <f>""</f>
        <v/>
      </c>
      <c r="M2" s="41" t="str">
        <f>""</f>
        <v/>
      </c>
      <c r="N2" s="41" t="str">
        <f>""</f>
        <v/>
      </c>
      <c r="O2" s="41" t="str">
        <f>""</f>
        <v/>
      </c>
      <c r="P2" s="41" t="str">
        <f>""</f>
        <v/>
      </c>
      <c r="Q2" s="41" t="str">
        <f>""</f>
        <v/>
      </c>
      <c r="R2" s="41" t="str">
        <f>""</f>
        <v/>
      </c>
      <c r="S2" s="41" t="str">
        <f>""</f>
        <v/>
      </c>
      <c r="T2" s="41" t="str">
        <f>""</f>
        <v/>
      </c>
      <c r="U2" s="41" t="str">
        <f>""</f>
        <v/>
      </c>
      <c r="V2" s="41" t="s">
        <v>34</v>
      </c>
      <c r="W2" s="42" t="s">
        <v>35</v>
      </c>
      <c r="X2" s="43" t="s">
        <v>36</v>
      </c>
    </row>
    <row r="3" spans="1:48" x14ac:dyDescent="0.15">
      <c r="A3" s="44" t="s">
        <v>37</v>
      </c>
      <c r="B3" s="45" t="s">
        <v>38</v>
      </c>
      <c r="C3" s="45" t="s">
        <v>0</v>
      </c>
      <c r="D3" s="45" t="s">
        <v>33</v>
      </c>
      <c r="E3" s="45" t="s">
        <v>1</v>
      </c>
      <c r="F3" s="45" t="e">
        <f>DATEDIF(#REF!&amp;#REF!&amp;#REF!&amp;#REF!&amp;#REF!&amp;#REF!&amp;#REF!,#REF!&amp;#REF!&amp;#REF!&amp;#REF!&amp;#REF!&amp;#REF!&amp;#REF!,"y")</f>
        <v>#REF!</v>
      </c>
      <c r="G3" s="45" t="s">
        <v>2</v>
      </c>
      <c r="H3" s="45" t="str">
        <f>""</f>
        <v/>
      </c>
      <c r="I3" s="45" t="str">
        <f>""</f>
        <v/>
      </c>
      <c r="J3" s="45" t="str">
        <f>""</f>
        <v/>
      </c>
      <c r="K3" s="45" t="str">
        <f>""</f>
        <v/>
      </c>
      <c r="L3" s="45" t="str">
        <f>""</f>
        <v/>
      </c>
      <c r="M3" s="45" t="str">
        <f>""</f>
        <v/>
      </c>
      <c r="N3" s="45" t="str">
        <f>""</f>
        <v/>
      </c>
      <c r="O3" s="45" t="str">
        <f>""</f>
        <v/>
      </c>
      <c r="P3" s="45" t="str">
        <f>""</f>
        <v/>
      </c>
      <c r="Q3" s="45" t="str">
        <f>""</f>
        <v/>
      </c>
      <c r="R3" s="45" t="str">
        <f>""</f>
        <v/>
      </c>
      <c r="S3" s="45" t="str">
        <f>""</f>
        <v/>
      </c>
      <c r="T3" s="45" t="str">
        <f>""</f>
        <v/>
      </c>
      <c r="U3" s="45" t="str">
        <f>""</f>
        <v/>
      </c>
      <c r="V3" s="45" t="s">
        <v>39</v>
      </c>
      <c r="W3" s="2" t="s">
        <v>35</v>
      </c>
      <c r="X3" s="46" t="s">
        <v>36</v>
      </c>
    </row>
    <row r="4" spans="1:48" ht="8.25" customHeight="1" x14ac:dyDescent="0.15">
      <c r="A4" s="44" t="s">
        <v>40</v>
      </c>
      <c r="B4" s="45" t="s">
        <v>41</v>
      </c>
      <c r="C4" s="47" t="s">
        <v>42</v>
      </c>
      <c r="D4" s="47" t="s">
        <v>43</v>
      </c>
      <c r="E4" s="47" t="str">
        <f>""</f>
        <v/>
      </c>
      <c r="F4" s="47" t="str">
        <f>""</f>
        <v/>
      </c>
      <c r="G4" s="47" t="str">
        <f>""</f>
        <v/>
      </c>
      <c r="H4" s="45" t="str">
        <f>""</f>
        <v/>
      </c>
      <c r="I4" s="45" t="str">
        <f>""</f>
        <v/>
      </c>
      <c r="J4" s="47" t="str">
        <f>""</f>
        <v/>
      </c>
      <c r="K4" s="47" t="str">
        <f>""</f>
        <v/>
      </c>
      <c r="L4" s="47" t="str">
        <f>""</f>
        <v/>
      </c>
      <c r="M4" s="47" t="str">
        <f>""</f>
        <v/>
      </c>
      <c r="N4" s="47" t="str">
        <f>""</f>
        <v/>
      </c>
      <c r="O4" s="45" t="str">
        <f>""</f>
        <v/>
      </c>
      <c r="P4" s="45" t="str">
        <f>""</f>
        <v/>
      </c>
      <c r="Q4" s="45" t="str">
        <f>""</f>
        <v/>
      </c>
      <c r="R4" s="45" t="str">
        <f>""</f>
        <v/>
      </c>
      <c r="S4" s="45" t="str">
        <f>""</f>
        <v/>
      </c>
      <c r="T4" s="45" t="str">
        <f>""</f>
        <v/>
      </c>
      <c r="U4" s="45" t="str">
        <f>""</f>
        <v/>
      </c>
      <c r="V4" s="45" t="s">
        <v>44</v>
      </c>
      <c r="W4" s="48" t="s">
        <v>45</v>
      </c>
      <c r="X4" s="49" t="s">
        <v>46</v>
      </c>
      <c r="Y4" s="6"/>
      <c r="Z4" s="6"/>
      <c r="AA4" s="6"/>
      <c r="AB4" s="6"/>
      <c r="AC4" s="6"/>
      <c r="AD4" s="6"/>
      <c r="AE4" s="6"/>
      <c r="AF4" s="6"/>
      <c r="AG4" s="6"/>
      <c r="AH4" s="6"/>
      <c r="AI4" s="6"/>
      <c r="AJ4" s="6"/>
    </row>
    <row r="5" spans="1:48" ht="8.25" customHeight="1" x14ac:dyDescent="0.15">
      <c r="A5" s="44" t="s">
        <v>47</v>
      </c>
      <c r="B5" s="45" t="s">
        <v>38</v>
      </c>
      <c r="C5" s="47" t="s">
        <v>42</v>
      </c>
      <c r="D5" s="47" t="s">
        <v>48</v>
      </c>
      <c r="E5" s="47" t="str">
        <f>""</f>
        <v/>
      </c>
      <c r="F5" s="47" t="str">
        <f>""</f>
        <v/>
      </c>
      <c r="G5" s="47" t="str">
        <f>""</f>
        <v/>
      </c>
      <c r="H5" s="45" t="str">
        <f>""</f>
        <v/>
      </c>
      <c r="I5" s="45" t="str">
        <f>""</f>
        <v/>
      </c>
      <c r="J5" s="47" t="str">
        <f>""</f>
        <v/>
      </c>
      <c r="K5" s="47" t="str">
        <f>""</f>
        <v/>
      </c>
      <c r="L5" s="47" t="str">
        <f>""</f>
        <v/>
      </c>
      <c r="M5" s="47" t="str">
        <f>""</f>
        <v/>
      </c>
      <c r="N5" s="47" t="str">
        <f>""</f>
        <v/>
      </c>
      <c r="O5" s="45" t="str">
        <f>""</f>
        <v/>
      </c>
      <c r="P5" s="45" t="str">
        <f>""</f>
        <v/>
      </c>
      <c r="Q5" s="45" t="str">
        <f>""</f>
        <v/>
      </c>
      <c r="R5" s="45" t="str">
        <f>""</f>
        <v/>
      </c>
      <c r="S5" s="45" t="str">
        <f>""</f>
        <v/>
      </c>
      <c r="T5" s="45" t="str">
        <f>""</f>
        <v/>
      </c>
      <c r="U5" s="45" t="str">
        <f>""</f>
        <v/>
      </c>
      <c r="V5" s="45" t="s">
        <v>39</v>
      </c>
      <c r="W5" s="48" t="s">
        <v>45</v>
      </c>
      <c r="X5" s="49" t="s">
        <v>46</v>
      </c>
      <c r="Y5" s="6"/>
      <c r="Z5" s="6"/>
      <c r="AA5" s="6"/>
      <c r="AB5" s="6"/>
      <c r="AC5" s="6"/>
      <c r="AD5" s="6"/>
      <c r="AE5" s="6"/>
      <c r="AF5" s="6"/>
      <c r="AG5" s="6"/>
      <c r="AH5" s="6"/>
      <c r="AI5" s="6"/>
      <c r="AJ5" s="6"/>
    </row>
    <row r="6" spans="1:48" x14ac:dyDescent="0.15">
      <c r="A6" s="44" t="s">
        <v>49</v>
      </c>
      <c r="B6" s="45" t="s">
        <v>50</v>
      </c>
      <c r="C6" s="45" t="s">
        <v>0</v>
      </c>
      <c r="D6" s="45" t="s">
        <v>33</v>
      </c>
      <c r="E6" s="45" t="s">
        <v>1</v>
      </c>
      <c r="F6" s="45" t="e">
        <f>DATEDIF(#REF!&amp;#REF!&amp;#REF!&amp;#REF!&amp;#REF!&amp;#REF!&amp;#REF!,#REF!&amp;#REF!&amp;#REF!&amp;#REF!&amp;#REF!&amp;#REF!&amp;#REF!,"y")</f>
        <v>#REF!</v>
      </c>
      <c r="G6" s="45" t="s">
        <v>2</v>
      </c>
      <c r="H6" s="45" t="s">
        <v>51</v>
      </c>
      <c r="I6" s="45" t="e">
        <f>IF(#REF!="","",#REF!)</f>
        <v>#REF!</v>
      </c>
      <c r="J6" s="45" t="s">
        <v>52</v>
      </c>
      <c r="K6" s="45" t="s">
        <v>53</v>
      </c>
      <c r="L6" s="45" t="e">
        <f>IF(#REF!="","",#REF!)</f>
        <v>#REF!</v>
      </c>
      <c r="M6" s="45" t="e">
        <f>IF(#REF!="","",#REF!)</f>
        <v>#REF!</v>
      </c>
      <c r="N6" s="45" t="s">
        <v>54</v>
      </c>
      <c r="O6" s="45" t="e">
        <f>IF(#REF!="","",#REF!)</f>
        <v>#REF!</v>
      </c>
      <c r="P6" s="45" t="s">
        <v>55</v>
      </c>
      <c r="Q6" s="45" t="e">
        <f>IF(#REF!="","",#REF!)</f>
        <v>#REF!</v>
      </c>
      <c r="R6" s="45" t="s">
        <v>56</v>
      </c>
      <c r="S6" s="45" t="s">
        <v>1</v>
      </c>
      <c r="T6" s="45" t="e">
        <f>DATEDIF(#REF!&amp;#REF!&amp;#REF!&amp;#REF!&amp;#REF!&amp;#REF!&amp;#REF!,#REF!&amp;#REF!&amp;#REF!&amp;#REF!&amp;#REF!&amp;#REF!&amp;#REF!,"y")</f>
        <v>#REF!</v>
      </c>
      <c r="U6" s="45" t="s">
        <v>2</v>
      </c>
      <c r="V6" s="45" t="s">
        <v>34</v>
      </c>
      <c r="W6" s="45" t="s">
        <v>35</v>
      </c>
      <c r="X6" s="50" t="s">
        <v>36</v>
      </c>
      <c r="Y6" s="5"/>
    </row>
    <row r="7" spans="1:48" x14ac:dyDescent="0.15">
      <c r="A7" s="51" t="s">
        <v>57</v>
      </c>
      <c r="B7" s="52" t="s">
        <v>58</v>
      </c>
      <c r="C7" s="52" t="s">
        <v>0</v>
      </c>
      <c r="D7" s="52" t="s">
        <v>33</v>
      </c>
      <c r="E7" s="52" t="s">
        <v>1</v>
      </c>
      <c r="F7" s="52" t="e">
        <f>DATEDIF(#REF!&amp;#REF!&amp;#REF!&amp;#REF!&amp;#REF!&amp;#REF!&amp;#REF!,#REF!&amp;#REF!&amp;#REF!&amp;#REF!&amp;#REF!&amp;#REF!&amp;#REF!,"y")</f>
        <v>#REF!</v>
      </c>
      <c r="G7" s="52" t="s">
        <v>2</v>
      </c>
      <c r="H7" s="52" t="s">
        <v>51</v>
      </c>
      <c r="I7" s="52" t="e">
        <f>IF(#REF!="","",#REF!)</f>
        <v>#REF!</v>
      </c>
      <c r="J7" s="52" t="s">
        <v>52</v>
      </c>
      <c r="K7" s="52" t="s">
        <v>59</v>
      </c>
      <c r="L7" s="52" t="e">
        <f>IF(#REF!="","",#REF!)</f>
        <v>#REF!</v>
      </c>
      <c r="M7" s="52" t="e">
        <f>IF(#REF!="","",#REF!)</f>
        <v>#REF!</v>
      </c>
      <c r="N7" s="52" t="s">
        <v>60</v>
      </c>
      <c r="O7" s="52" t="e">
        <f>IF(#REF!="","",#REF!)</f>
        <v>#REF!</v>
      </c>
      <c r="P7" s="52" t="s">
        <v>61</v>
      </c>
      <c r="Q7" s="52" t="e">
        <f>IF(#REF!="","",#REF!)</f>
        <v>#REF!</v>
      </c>
      <c r="R7" s="52" t="s">
        <v>62</v>
      </c>
      <c r="S7" s="52" t="s">
        <v>1</v>
      </c>
      <c r="T7" s="52" t="e">
        <f>DATEDIF(#REF!&amp;#REF!&amp;#REF!&amp;#REF!&amp;#REF!&amp;#REF!&amp;#REF!,#REF!&amp;#REF!&amp;#REF!&amp;#REF!&amp;#REF!&amp;#REF!&amp;#REF!,"y")</f>
        <v>#REF!</v>
      </c>
      <c r="U7" s="52" t="s">
        <v>2</v>
      </c>
      <c r="V7" s="52" t="s">
        <v>39</v>
      </c>
      <c r="W7" s="52" t="s">
        <v>35</v>
      </c>
      <c r="X7" s="53" t="s">
        <v>36</v>
      </c>
      <c r="Y7" s="5"/>
    </row>
    <row r="8" spans="1:48" x14ac:dyDescent="0.15">
      <c r="A8" s="60" t="e">
        <f>IF(#REF!="○",COLUMN(#REF!),"")</f>
        <v>#REF!</v>
      </c>
      <c r="B8" s="42" t="str">
        <f>IF(ISERROR(IF(COUNT(A8:A21)&lt;ROW(A1),"",INDEX(#REF!,1,SMALL(A8:A21,1))))=TRUE,"",IF(COUNT(A8:A21)&lt;ROW(A1),"",INDEX(#REF!,1,SMALL(A8:A21,1))))</f>
        <v/>
      </c>
      <c r="C8" s="42" t="str">
        <f>IF(ISERROR(IF(COUNT(A8:A21)&lt;ROW(A1),"",INDEX(#REF!,1,SMALL(A8:A21,1))))=TRUE,"",IF(COUNT(A8:A21)&lt;ROW(A1),"",INDEX(#REF!,1,SMALL(A8:A21,1))))</f>
        <v/>
      </c>
      <c r="D8" s="42" t="str">
        <f>IF(ISERROR(IF(COUNT(A8:A21)&lt;ROW(A1),"",INDEX(#REF!,1,SMALL(A8:A21,1))))=TRUE,"",IF(COUNT(A8:A21)&lt;ROW(A1),"",INDEX(#REF!,1,SMALL(A8:A21,1))))</f>
        <v/>
      </c>
      <c r="E8" s="42" t="str">
        <f>IF(ISERROR(IF(COUNT(A8:A21)&lt;ROW(A1),"",INDEX(#REF!,1,SMALL(A8:A21,1))))=TRUE,"",IF(COUNT(A8:A21)&lt;ROW(A1),"",INDEX(#REF!,1,SMALL(A8:A21,1))))</f>
        <v/>
      </c>
      <c r="F8" s="42" t="str">
        <f>IF(ISERROR(IF(COUNT(A8:A21)&lt;ROW(A1),"",INDEX(#REF!,1,SMALL(A8:A21,1))))=TRUE,"",IF(COUNT(A8:A21)&lt;ROW(A1),"",INDEX(#REF!,1,SMALL(A8:A21,1))))</f>
        <v/>
      </c>
      <c r="G8" s="41" t="str">
        <f>IF(B8="","",IF(INDEX(#REF!,1,SMALL(A8:A21,1))="○",INDEX(#REF!,1,SMALL(A8:A21,1)),""))</f>
        <v/>
      </c>
      <c r="H8" s="42" t="str">
        <f>IF(B8="","",IF(INDEX(#REF!,1,SMALL(A8:A21,1))="○",INDEX(#REF!,1,SMALL(A8:A21,1)),""))</f>
        <v/>
      </c>
      <c r="I8" s="42" t="str">
        <f>IF(B8="","",IF(INDEX(#REF!,1,SMALL(A8:A21,1))="○",INDEX(#REF!,1,SMALL(A8:A21,1)),""))</f>
        <v/>
      </c>
      <c r="J8" s="43" t="str">
        <f>IF(B8="","",IF(INDEX(#REF!,1,SMALL(A8:A21,1))="○",INDEX(#REF!,1,SMALL(A8:A21,1)),""))</f>
        <v/>
      </c>
    </row>
    <row r="9" spans="1:48" x14ac:dyDescent="0.15">
      <c r="A9" s="61" t="e">
        <f>IF(#REF!="○",COLUMN(#REF!),"")</f>
        <v>#REF!</v>
      </c>
      <c r="B9" s="2" t="str">
        <f>IF(ISERROR(IF(COUNT(A8:A21)&lt;ROW(A1),"",INDEX(#REF!,1,SMALL(A8:A21,2))))=TRUE,"",IF(COUNT(A8:A21)&lt;ROW(A1),"",INDEX(#REF!,1,SMALL(A8:A21,2))))</f>
        <v/>
      </c>
      <c r="C9" s="2" t="str">
        <f>IF(ISERROR(IF(COUNT(A8:A21)&lt;ROW(A1),"",INDEX(#REF!,1,SMALL(A8:A21,2))))=TRUE,"",IF(COUNT(A8:A21)&lt;ROW(A1),"",INDEX(#REF!,1,SMALL(A8:A21,2))))</f>
        <v/>
      </c>
      <c r="D9" s="2" t="str">
        <f>IF(ISERROR(IF(COUNT(A8:A21)&lt;ROW(A1),"",INDEX(#REF!,1,SMALL(A8:A21,2))))=TRUE,"",IF(COUNT(A8:A21)&lt;ROW(A1),"",INDEX(#REF!,1,SMALL(A8:A21,2))))</f>
        <v/>
      </c>
      <c r="E9" s="2" t="str">
        <f>IF(ISERROR(IF(COUNT(A8:A21)&lt;ROW(A1),"",INDEX(#REF!,1,SMALL(A8:A21,2))))=TRUE,"",IF(COUNT(A8:A21)&lt;ROW(A1),"",INDEX(#REF!,1,SMALL(A8:A21,2))))</f>
        <v/>
      </c>
      <c r="F9" s="2" t="str">
        <f>IF(ISERROR(IF(COUNT(A8:A21)&lt;ROW(A1),"",INDEX(#REF!,1,SMALL(A8:A21,2))))=TRUE,"",IF(COUNT(A8:A21)&lt;ROW(A1),"",INDEX(#REF!,1,SMALL(A8:A21,2))))</f>
        <v/>
      </c>
      <c r="G9" s="2" t="str">
        <f>IF(B9="","",IF(INDEX(#REF!,1,SMALL(A8:A21,2))="○",INDEX(#REF!,1,SMALL(A8:A21,2)),""))</f>
        <v/>
      </c>
      <c r="H9" s="2" t="str">
        <f>IF(B9="","",IF(INDEX(#REF!,1,SMALL(A8:A21,2))="○",INDEX(#REF!,1,SMALL(A8:A21,2)),""))</f>
        <v/>
      </c>
      <c r="I9" s="2" t="str">
        <f>IF(B9="","",IF(INDEX(#REF!,1,SMALL(A8:A21,2))="○",INDEX(#REF!,1,SMALL(A8:A21,2)),""))</f>
        <v/>
      </c>
      <c r="J9" s="46" t="str">
        <f>IF(B9="","",IF(INDEX(#REF!,1,SMALL(A8:A21,2))="○",INDEX(#REF!,1,SMALL(A8:A21,2)),""))</f>
        <v/>
      </c>
    </row>
    <row r="10" spans="1:48" x14ac:dyDescent="0.15">
      <c r="A10" s="61" t="e">
        <f>IF(#REF!="○",COLUMN(#REF!),"")</f>
        <v>#REF!</v>
      </c>
      <c r="B10" s="2" t="str">
        <f>IF(ISERROR(IF(COUNT(A8:A21)&lt;ROW(A1),"",INDEX(#REF!,1,SMALL(A8:A21,3))))=TRUE,"",IF(COUNT(A8:A21)&lt;ROW(A1),"",INDEX(#REF!,1,SMALL(A8:A21,3))))</f>
        <v/>
      </c>
      <c r="C10" s="2" t="str">
        <f>IF(ISERROR(IF(COUNT(A8:A21)&lt;ROW(A1),"",INDEX(#REF!,1,SMALL(A8:A21,3))))=TRUE,"",IF(COUNT(A8:A21)&lt;ROW(A1),"",INDEX(#REF!,1,SMALL(A8:A21,3))))</f>
        <v/>
      </c>
      <c r="D10" s="2" t="str">
        <f>IF(ISERROR(IF(COUNT(A8:A21)&lt;ROW(A1),"",INDEX(#REF!,1,SMALL(A8:A21,3))))=TRUE,"",IF(COUNT(A8:A21)&lt;ROW(A1),"",INDEX(#REF!,1,SMALL(A8:A21,3))))</f>
        <v/>
      </c>
      <c r="E10" s="2" t="str">
        <f>IF(ISERROR(IF(COUNT(A8:A21)&lt;ROW(A1),"",INDEX(#REF!,1,SMALL(A8:A21,3))))=TRUE,"",IF(COUNT(A8:A21)&lt;ROW(A1),"",INDEX(#REF!,1,SMALL(A8:A21,3))))</f>
        <v/>
      </c>
      <c r="F10" s="2" t="str">
        <f>IF(ISERROR(IF(COUNT(A8:A21)&lt;ROW(A1),"",INDEX(#REF!,1,SMALL(A8:A21,3))))=TRUE,"",IF(COUNT(A8:A21)&lt;ROW(A1),"",INDEX(#REF!,1,SMALL(A8:A21,3))))</f>
        <v/>
      </c>
      <c r="G10" s="2" t="str">
        <f>IF(B10="","",IF(INDEX(#REF!,1,SMALL(A8:A21,3))="○",INDEX(#REF!,1,SMALL(A8:A21,3)),""))</f>
        <v/>
      </c>
      <c r="H10" s="2" t="str">
        <f>IF(B10="","",IF(INDEX(#REF!,1,SMALL(A8:A21,3))="○",INDEX(#REF!,1,SMALL(A8:A21,3)),""))</f>
        <v/>
      </c>
      <c r="I10" s="2" t="str">
        <f>IF(B10="","",IF(INDEX(#REF!,1,SMALL(A8:A21,3))="○",INDEX(#REF!,1,SMALL(A8:A21,3)),""))</f>
        <v/>
      </c>
      <c r="J10" s="46" t="str">
        <f>IF(B10="","",IF(INDEX(#REF!,1,SMALL(A8:A21,3))="○",INDEX(#REF!,1,SMALL(A8:A21,3)),""))</f>
        <v/>
      </c>
    </row>
    <row r="11" spans="1:48" x14ac:dyDescent="0.15">
      <c r="A11" s="61" t="e">
        <f>IF(#REF!="○",COLUMN(#REF!),"")</f>
        <v>#REF!</v>
      </c>
      <c r="B11" s="2" t="str">
        <f>IF(ISERROR(IF(COUNT(A8:A21)&lt;ROW(A1),"",INDEX(#REF!,1,SMALL(A8:A21,4))))=TRUE,"",IF(COUNT(A8:A21)&lt;ROW(A1),"",INDEX(#REF!,1,SMALL(A8:A21,4))))</f>
        <v/>
      </c>
      <c r="C11" s="2" t="str">
        <f>IF(ISERROR(IF(COUNT(A8:A21)&lt;ROW(A1),"",INDEX(#REF!,1,SMALL(A8:A21,4))))=TRUE,"",IF(COUNT(A8:A21)&lt;ROW(A1),"",INDEX(#REF!,1,SMALL(A8:A21,4))))</f>
        <v/>
      </c>
      <c r="D11" s="2" t="str">
        <f>IF(ISERROR(IF(COUNT(A8:A21)&lt;ROW(A1),"",INDEX(#REF!,1,SMALL(A8:A21,4))))=TRUE,"",IF(COUNT(A8:A21)&lt;ROW(A1),"",INDEX(#REF!,1,SMALL(A8:A21,4))))</f>
        <v/>
      </c>
      <c r="E11" s="2" t="str">
        <f>IF(ISERROR(IF(COUNT(A8:A21)&lt;ROW(A1),"",INDEX(#REF!,1,SMALL(A8:A21,4))))=TRUE,"",IF(COUNT(A8:A21)&lt;ROW(A1),"",INDEX(#REF!,1,SMALL(A8:A21,4))))</f>
        <v/>
      </c>
      <c r="F11" s="2" t="str">
        <f>IF(ISERROR(IF(COUNT(A8:A21)&lt;ROW(A1),"",INDEX(#REF!,1,SMALL(A8:A21,4))))=TRUE,"",IF(COUNT(A8:A21)&lt;ROW(A1),"",INDEX(#REF!,1,SMALL(A8:A21,4))))</f>
        <v/>
      </c>
      <c r="G11" s="2" t="str">
        <f>IF(B11="","",IF(INDEX(#REF!,1,SMALL(A8:A21,4))="○",INDEX(#REF!,1,SMALL(A8:A21,4)),""))</f>
        <v/>
      </c>
      <c r="H11" s="2" t="str">
        <f>IF(B11="","",IF(INDEX(#REF!,1,SMALL(A8:A21,4))="○",INDEX(#REF!,1,SMALL(A8:A21,4)),""))</f>
        <v/>
      </c>
      <c r="I11" s="2" t="str">
        <f>IF(B11="","",IF(INDEX(#REF!,1,SMALL(A8:A21,4))="○",INDEX(#REF!,1,SMALL(A8:A21,4)),""))</f>
        <v/>
      </c>
      <c r="J11" s="46" t="str">
        <f>IF(B11="","",IF(INDEX(#REF!,1,SMALL(A8:A21,4))="○",INDEX(#REF!,1,SMALL(A8:A21,4)),""))</f>
        <v/>
      </c>
    </row>
    <row r="12" spans="1:48" x14ac:dyDescent="0.15">
      <c r="A12" s="61" t="e">
        <f>IF(#REF!="○",COLUMN(#REF!),"")</f>
        <v>#REF!</v>
      </c>
      <c r="B12" s="2" t="str">
        <f>IF(ISERROR(IF(COUNT(A8:A21)&lt;ROW(A1),"",INDEX(#REF!,1,SMALL(A8:A21,5))))=TRUE,"",IF(COUNT(A8:A21)&lt;ROW(A1),"",INDEX(#REF!,1,SMALL(A8:A21,5))))</f>
        <v/>
      </c>
      <c r="C12" s="2" t="str">
        <f>IF(ISERROR(IF(COUNT(A8:A21)&lt;ROW(A1),"",INDEX(#REF!,1,SMALL(A8:A21,5))))=TRUE,"",IF(COUNT(A8:A21)&lt;ROW(A1),"",INDEX(#REF!,1,SMALL(A8:A21,5))))</f>
        <v/>
      </c>
      <c r="D12" s="2" t="str">
        <f>IF(ISERROR(IF(COUNT(A8:A21)&lt;ROW(A1),"",INDEX(#REF!,1,SMALL(A8:A21,5))))=TRUE,"",IF(COUNT(A8:A21)&lt;ROW(A1),"",INDEX(#REF!,1,SMALL(A8:A21,5))))</f>
        <v/>
      </c>
      <c r="E12" s="2" t="str">
        <f>IF(ISERROR(IF(COUNT(A8:A21)&lt;ROW(A1),"",INDEX(#REF!,1,SMALL(A8:A21,5))))=TRUE,"",IF(COUNT(A8:A21)&lt;ROW(A1),"",INDEX(#REF!,1,SMALL(A8:A21,5))))</f>
        <v/>
      </c>
      <c r="F12" s="2" t="str">
        <f>IF(ISERROR(IF(COUNT(A8:A21)&lt;ROW(A1),"",INDEX(#REF!,1,SMALL(A8:A21,5))))=TRUE,"",IF(COUNT(A8:A21)&lt;ROW(A1),"",INDEX(#REF!,1,SMALL(A8:A21,5))))</f>
        <v/>
      </c>
      <c r="G12" s="2" t="str">
        <f>IF(B12="","",IF(INDEX(#REF!,1,SMALL(A8:A21,5))="○",INDEX(#REF!,1,SMALL(A8:A21,5)),""))</f>
        <v/>
      </c>
      <c r="H12" s="2" t="str">
        <f>IF(B12="","",IF(INDEX(#REF!,1,SMALL(A8:A21,5))="○",INDEX(#REF!,1,SMALL(A8:A21,5)),""))</f>
        <v/>
      </c>
      <c r="I12" s="2" t="str">
        <f>IF(B12="","",IF(INDEX(#REF!,1,SMALL(A8:A21,5))="○",INDEX(#REF!,1,SMALL(A8:A21,5)),""))</f>
        <v/>
      </c>
      <c r="J12" s="46" t="str">
        <f>IF(B12="","",IF(INDEX(#REF!,1,SMALL(A8:A21,5))="○",INDEX(#REF!,1,SMALL(A8:A21,5)),""))</f>
        <v/>
      </c>
    </row>
    <row r="13" spans="1:48" x14ac:dyDescent="0.15">
      <c r="A13" s="61" t="e">
        <f>IF(#REF!="○",COLUMN(#REF!),"")</f>
        <v>#REF!</v>
      </c>
      <c r="B13" s="2" t="str">
        <f>IF(ISERROR(IF(COUNT(A8:A21)&lt;ROW(A1),"",INDEX(#REF!,1,SMALL(A8:A21,6))))=TRUE,"",IF(COUNT(A8:A21)&lt;ROW(A1),"",INDEX(#REF!,1,SMALL(A8:A21,6))))</f>
        <v/>
      </c>
      <c r="C13" s="2" t="str">
        <f>IF(ISERROR(IF(COUNT(A8:A21)&lt;ROW(A1),"",INDEX(#REF!,1,SMALL(A8:A21,6))))=TRUE,"",IF(COUNT(A8:A21)&lt;ROW(A1),"",INDEX(#REF!,1,SMALL(A8:A21,6))))</f>
        <v/>
      </c>
      <c r="D13" s="2" t="str">
        <f>IF(ISERROR(IF(COUNT(A8:A21)&lt;ROW(A1),"",INDEX(#REF!,1,SMALL(A8:A21,6))))=TRUE,"",IF(COUNT(A8:A21)&lt;ROW(A1),"",INDEX(#REF!,1,SMALL(A8:A21,6))))</f>
        <v/>
      </c>
      <c r="E13" s="2" t="str">
        <f>IF(ISERROR(IF(COUNT(A8:A21)&lt;ROW(A1),"",INDEX(#REF!,1,SMALL(A8:A21,6))))=TRUE,"",IF(COUNT(A8:A21)&lt;ROW(A1),"",INDEX(#REF!,1,SMALL(A8:A21,6))))</f>
        <v/>
      </c>
      <c r="F13" s="2" t="str">
        <f>IF(ISERROR(IF(COUNT(A8:A21)&lt;ROW(A1),"",INDEX(#REF!,1,SMALL(A8:A21,6))))=TRUE,"",IF(COUNT(A8:A21)&lt;ROW(A1),"",INDEX(#REF!,1,SMALL(A8:A21,6))))</f>
        <v/>
      </c>
      <c r="G13" s="2" t="str">
        <f>IF(B13="","",IF(INDEX(#REF!,1,SMALL(A8:A21,6))="○",INDEX(#REF!,1,SMALL(A8:A21,6)),""))</f>
        <v/>
      </c>
      <c r="H13" s="2" t="str">
        <f>IF(B13="","",IF(INDEX(#REF!,1,SMALL(A8:A21,6))="○",INDEX(#REF!,1,SMALL(A8:A21,6)),""))</f>
        <v/>
      </c>
      <c r="I13" s="2" t="str">
        <f>IF(B13="","",IF(INDEX(#REF!,1,SMALL(A8:A21,6))="○",INDEX(#REF!,1,SMALL(A8:A21,6)),""))</f>
        <v/>
      </c>
      <c r="J13" s="46" t="str">
        <f>IF(B13="","",IF(INDEX(#REF!,1,SMALL(A8:A21,6))="○",INDEX(#REF!,1,SMALL(A8:A21,6)),""))</f>
        <v/>
      </c>
    </row>
    <row r="14" spans="1:48" x14ac:dyDescent="0.15">
      <c r="A14" s="61" t="e">
        <f>IF(#REF!="○",COLUMN(#REF!),"")</f>
        <v>#REF!</v>
      </c>
      <c r="B14" s="2" t="str">
        <f>IF(ISERROR(IF(COUNT(A8:A21)&lt;ROW(A1),"",INDEX(#REF!,1,SMALL(A8:A21,7))))=TRUE,"",IF(COUNT(A8:A21)&lt;ROW(A1),"",INDEX(#REF!,1,SMALL(A8:A21,7))))</f>
        <v/>
      </c>
      <c r="C14" s="2" t="str">
        <f>IF(ISERROR(IF(COUNT(A8:A21)&lt;ROW(A1),"",INDEX(#REF!,1,SMALL(A8:A21,7))))=TRUE,"",IF(COUNT(A8:A21)&lt;ROW(A1),"",INDEX(#REF!,1,SMALL(A8:A21,7))))</f>
        <v/>
      </c>
      <c r="D14" s="2" t="str">
        <f>IF(ISERROR(IF(COUNT(A8:A21)&lt;ROW(A1),"",INDEX(#REF!,1,SMALL(A8:A21,7))))=TRUE,"",IF(COUNT(A8:A21)&lt;ROW(A1),"",INDEX(#REF!,1,SMALL(A8:A21,7))))</f>
        <v/>
      </c>
      <c r="E14" s="2" t="str">
        <f>IF(ISERROR(IF(COUNT(A8:A21)&lt;ROW(A1),"",INDEX(#REF!,1,SMALL(A8:A21,7))))=TRUE,"",IF(COUNT(A8:A21)&lt;ROW(A1),"",INDEX(#REF!,1,SMALL(A8:A21,7))))</f>
        <v/>
      </c>
      <c r="F14" s="2" t="str">
        <f>IF(ISERROR(IF(COUNT(A8:A21)&lt;ROW(A1),"",INDEX(#REF!,1,SMALL(A8:A21,7))))=TRUE,"",IF(COUNT(A8:A21)&lt;ROW(A1),"",INDEX(#REF!,1,SMALL(A8:A21,7))))</f>
        <v/>
      </c>
      <c r="G14" s="2" t="str">
        <f>IF(B14="","",IF(INDEX(#REF!,1,SMALL(A8:A21,7))="○",INDEX(#REF!,1,SMALL(A8:A21,7)),""))</f>
        <v/>
      </c>
      <c r="H14" s="2" t="str">
        <f>IF(B14="","",IF(INDEX(#REF!,1,SMALL(A8:A21,7))="○",INDEX(#REF!,1,SMALL(A8:A21,7)),""))</f>
        <v/>
      </c>
      <c r="I14" s="2" t="str">
        <f>IF(B14="","",IF(INDEX(#REF!,1,SMALL(A8:A21,7))="○",INDEX(#REF!,1,SMALL(A8:A21,7)),""))</f>
        <v/>
      </c>
      <c r="J14" s="46" t="str">
        <f>IF(B14="","",IF(INDEX(#REF!,1,SMALL(A8:A21,7))="○",INDEX(#REF!,1,SMALL(A8:A21,7)),""))</f>
        <v/>
      </c>
      <c r="O14" s="1" t="str">
        <f>IF(自動処理データ!F93="○","経営開始","")</f>
        <v/>
      </c>
    </row>
    <row r="15" spans="1:48" x14ac:dyDescent="0.15">
      <c r="A15" s="61" t="e">
        <f>IF(#REF!="○",COLUMN(#REF!),"")</f>
        <v>#REF!</v>
      </c>
      <c r="B15" s="2" t="str">
        <f>IF(ISERROR(IF(COUNT(A8:A21)&lt;ROW(A1),"",INDEX(#REF!,1,SMALL(A8:A21,8))))=TRUE,"",IF(COUNT(A8:A21)&lt;ROW(A1),"",INDEX(#REF!,1,SMALL(A8:A21,8))))</f>
        <v/>
      </c>
      <c r="C15" s="2" t="str">
        <f>IF(ISERROR(IF(COUNT(A8:A21)&lt;ROW(A1),"",INDEX(#REF!,1,SMALL(A8:A21,8))))=TRUE,"",IF(COUNT(A8:A21)&lt;ROW(A1),"",INDEX(#REF!,1,SMALL(A8:A21,8))))</f>
        <v/>
      </c>
      <c r="D15" s="2" t="str">
        <f>IF(ISERROR(IF(COUNT(A8:A21)&lt;ROW(A1),"",INDEX(#REF!,1,SMALL(A8:A21,8))))=TRUE,"",IF(COUNT(A8:A21)&lt;ROW(A1),"",INDEX(#REF!,1,SMALL(A8:A21,8))))</f>
        <v/>
      </c>
      <c r="E15" s="2" t="str">
        <f>IF(ISERROR(IF(COUNT(A8:A21)&lt;ROW(A1),"",INDEX(#REF!,1,SMALL(A8:A21,8))))=TRUE,"",IF(COUNT(A8:A21)&lt;ROW(A1),"",INDEX(#REF!,1,SMALL(A8:A21,8))))</f>
        <v/>
      </c>
      <c r="F15" s="2" t="str">
        <f>IF(ISERROR(IF(COUNT(A8:A21)&lt;ROW(A1),"",INDEX(#REF!,1,SMALL(A8:A21,8))))=TRUE,"",IF(COUNT(A8:A21)&lt;ROW(A1),"",INDEX(#REF!,1,SMALL(A8:A21,8))))</f>
        <v/>
      </c>
      <c r="G15" s="2" t="str">
        <f>IF(B15="","",IF(INDEX(#REF!,1,SMALL(A8:A21,8))="○",INDEX(#REF!,1,SMALL(A8:A21,8)),""))</f>
        <v/>
      </c>
      <c r="H15" s="2" t="str">
        <f>IF(B15="","",IF(INDEX(#REF!,1,SMALL(A8:A21,8))="○",INDEX(#REF!,1,SMALL(A8:A21,8)),""))</f>
        <v/>
      </c>
      <c r="I15" s="2" t="str">
        <f>IF(B15="","",IF(INDEX(#REF!,1,SMALL(A8:A21,8))="○",INDEX(#REF!,1,SMALL(A8:A21,8)),""))</f>
        <v/>
      </c>
      <c r="J15" s="46" t="str">
        <f>IF(B15="","",IF(INDEX(#REF!,1,SMALL(A8:A21,8))="○",INDEX(#REF!,1,SMALL(A8:A21,8)),""))</f>
        <v/>
      </c>
      <c r="O15" s="1" t="str">
        <f>IF(自動処理データ!G93="○","経営開始","")</f>
        <v/>
      </c>
    </row>
    <row r="16" spans="1:48" x14ac:dyDescent="0.15">
      <c r="A16" s="61" t="e">
        <f>IF(#REF!="○",COLUMN(#REF!),"")</f>
        <v>#REF!</v>
      </c>
      <c r="B16" s="2" t="str">
        <f>IF(ISERROR(IF(COUNT(A8:A21)&lt;ROW(A1),"",INDEX(#REF!,1,SMALL(A8:A21,9))))=TRUE,"",IF(COUNT(A8:A21)&lt;ROW(A1),"",INDEX(#REF!,1,SMALL(A8:A21,9))))</f>
        <v/>
      </c>
      <c r="C16" s="2" t="str">
        <f>IF(ISERROR(IF(COUNT(A8:A21)&lt;ROW(A1),"",INDEX(#REF!,1,SMALL(A8:A21,9))))=TRUE,"",IF(COUNT(A8:A21)&lt;ROW(A1),"",INDEX(#REF!,1,SMALL(A8:A21,9))))</f>
        <v/>
      </c>
      <c r="D16" s="2" t="str">
        <f>IF(ISERROR(IF(COUNT(A8:A21)&lt;ROW(A1),"",INDEX(#REF!,1,SMALL(A8:A21,9))))=TRUE,"",IF(COUNT(A8:A21)&lt;ROW(A1),"",INDEX(#REF!,1,SMALL(A8:A21,9))))</f>
        <v/>
      </c>
      <c r="E16" s="2" t="str">
        <f>IF(ISERROR(IF(COUNT(A8:A21)&lt;ROW(A1),"",INDEX(#REF!,1,SMALL(A8:A21,9))))=TRUE,"",IF(COUNT(A8:A21)&lt;ROW(A1),"",INDEX(#REF!,1,SMALL(A8:A21,9))))</f>
        <v/>
      </c>
      <c r="F16" s="2" t="str">
        <f>IF(ISERROR(IF(COUNT(A8:A21)&lt;ROW(A1),"",INDEX(#REF!,1,SMALL(A8:A21,9))))=TRUE,"",IF(COUNT(A8:A21)&lt;ROW(A1),"",INDEX(#REF!,1,SMALL(A8:A21,9))))</f>
        <v/>
      </c>
      <c r="G16" s="2" t="str">
        <f>IF(B16="","",IF(INDEX(#REF!,1,SMALL(A8:A21,9))="○",INDEX(#REF!,1,SMALL(A8:A21,9)),""))</f>
        <v/>
      </c>
      <c r="H16" s="2" t="str">
        <f>IF(B16="","",IF(INDEX(#REF!,1,SMALL(A8:A21,9))="○",INDEX(#REF!,1,SMALL(A8:A21,9)),""))</f>
        <v/>
      </c>
      <c r="I16" s="2" t="str">
        <f>IF(B16="","",IF(INDEX(#REF!,1,SMALL(A8:A21,9))="○",INDEX(#REF!,1,SMALL(A8:A21,9)),""))</f>
        <v/>
      </c>
      <c r="J16" s="46" t="str">
        <f>IF(B16="","",IF(INDEX(#REF!,1,SMALL(A8:A21,9))="○",INDEX(#REF!,1,SMALL(A8:A21,9)),""))</f>
        <v/>
      </c>
      <c r="O16" s="1" t="str">
        <f>IF(自動処理データ!H93="○","経営開始","")</f>
        <v/>
      </c>
    </row>
    <row r="17" spans="1:15" x14ac:dyDescent="0.15">
      <c r="A17" s="61" t="e">
        <f>IF(#REF!="○",COLUMN(#REF!),"")</f>
        <v>#REF!</v>
      </c>
      <c r="B17" s="2" t="str">
        <f>IF(ISERROR(IF(COUNT(A8:A21)&lt;ROW(A1),"",INDEX(#REF!,1,SMALL(A8:A21,10))))=TRUE,"",IF(COUNT(A8:A21)&lt;ROW(A1),"",INDEX(#REF!,1,SMALL(A8:A21,10))))</f>
        <v/>
      </c>
      <c r="C17" s="2" t="str">
        <f>IF(ISERROR(IF(COUNT(A8:A21)&lt;ROW(A1),"",INDEX(#REF!,1,SMALL(A8:A21,10))))=TRUE,"",IF(COUNT(A8:A21)&lt;ROW(A1),"",INDEX(#REF!,1,SMALL(A8:A21,10))))</f>
        <v/>
      </c>
      <c r="D17" s="2" t="str">
        <f>IF(ISERROR(IF(COUNT(A8:A21)&lt;ROW(A1),"",INDEX(#REF!,1,SMALL(A8:A21,10))))=TRUE,"",IF(COUNT(A8:A21)&lt;ROW(A1),"",INDEX(#REF!,1,SMALL(A8:A21,10))))</f>
        <v/>
      </c>
      <c r="E17" s="2" t="str">
        <f>IF(ISERROR(IF(COUNT(A8:A21)&lt;ROW(A1),"",INDEX(#REF!,1,SMALL(A8:A21,10))))=TRUE,"",IF(COUNT(A8:A21)&lt;ROW(A1),"",INDEX(#REF!,1,SMALL(A8:A21,10))))</f>
        <v/>
      </c>
      <c r="F17" s="2" t="str">
        <f>IF(ISERROR(IF(COUNT(A8:A21)&lt;ROW(A1),"",INDEX(#REF!,1,SMALL(A8:A21,10))))=TRUE,"",IF(COUNT(A8:A21)&lt;ROW(A1),"",INDEX(#REF!,1,SMALL(A8:A21,10))))</f>
        <v/>
      </c>
      <c r="G17" s="2" t="str">
        <f>IF(B17="","",IF(INDEX(#REF!,1,SMALL(A8:A21,10))="○",INDEX(#REF!,1,SMALL(A8:A21,10)),""))</f>
        <v/>
      </c>
      <c r="H17" s="2" t="str">
        <f>IF(B17="","",IF(INDEX(#REF!,1,SMALL(A8:A21,10))="○",INDEX(#REF!,1,SMALL(A8:A21,10)),""))</f>
        <v/>
      </c>
      <c r="I17" s="2" t="str">
        <f>IF(B17="","",IF(INDEX(#REF!,1,SMALL(A8:A21,10))="○",INDEX(#REF!,1,SMALL(A8:A21,10)),""))</f>
        <v/>
      </c>
      <c r="J17" s="46" t="str">
        <f>IF(B17="","",IF(INDEX(#REF!,1,SMALL(A8:A21,10))="○",INDEX(#REF!,1,SMALL(A8:A21,10)),""))</f>
        <v/>
      </c>
      <c r="O17" s="1" t="str">
        <f>IF(自動処理データ!I93="○","経営開始","")</f>
        <v/>
      </c>
    </row>
    <row r="18" spans="1:15" x14ac:dyDescent="0.15">
      <c r="A18" s="61" t="e">
        <f>IF(#REF!="○",COLUMN(#REF!),"")</f>
        <v>#REF!</v>
      </c>
      <c r="B18" s="2" t="str">
        <f>IF(ISERROR(IF(COUNT(A8:A21)&lt;ROW(A1),"",INDEX(#REF!,1,SMALL(A8:A21,11))))=TRUE,"",IF(COUNT(A8:A21)&lt;ROW(A1),"",INDEX(#REF!,1,SMALL(A8:A21,11))))</f>
        <v/>
      </c>
      <c r="C18" s="2" t="str">
        <f>IF(ISERROR(IF(COUNT(A8:A21)&lt;ROW(A1),"",INDEX(#REF!,1,SMALL(A8:A21,11))))=TRUE,"",IF(COUNT(A8:A21)&lt;ROW(A1),"",INDEX(#REF!,1,SMALL(A8:A21,11))))</f>
        <v/>
      </c>
      <c r="D18" s="2" t="str">
        <f>IF(ISERROR(IF(COUNT(A8:A21)&lt;ROW(A1),"",INDEX(#REF!,1,SMALL(A8:A21,11))))=TRUE,"",IF(COUNT(A8:A21)&lt;ROW(A1),"",INDEX(#REF!,1,SMALL(A8:A21,11))))</f>
        <v/>
      </c>
      <c r="E18" s="2" t="str">
        <f>IF(ISERROR(IF(COUNT(A8:A21)&lt;ROW(A1),"",INDEX(#REF!,1,SMALL(A8:A21,11))))=TRUE,"",IF(COUNT(A8:A21)&lt;ROW(A1),"",INDEX(#REF!,1,SMALL(A8:A21,11))))</f>
        <v/>
      </c>
      <c r="F18" s="2" t="str">
        <f>IF(ISERROR(IF(COUNT(A8:A21)&lt;ROW(A1),"",INDEX(#REF!,1,SMALL(A8:A21,11))))=TRUE,"",IF(COUNT(A8:A21)&lt;ROW(A1),"",INDEX(#REF!,1,SMALL(A8:A21,11))))</f>
        <v/>
      </c>
      <c r="G18" s="2" t="str">
        <f>IF(B18="","",IF(INDEX(#REF!,1,SMALL(A8:A21,11))="○",INDEX(#REF!,1,SMALL(A8:A21,11)),""))</f>
        <v/>
      </c>
      <c r="H18" s="2" t="str">
        <f>IF(B18="","",IF(INDEX(#REF!,1,SMALL(A8:A21,11))="○",INDEX(#REF!,1,SMALL(A8:A21,11)),""))</f>
        <v/>
      </c>
      <c r="I18" s="2" t="str">
        <f>IF(B18="","",IF(INDEX(#REF!,1,SMALL(A8:A21,11))="○",INDEX(#REF!,1,SMALL(A8:A21,11)),""))</f>
        <v/>
      </c>
      <c r="J18" s="46" t="str">
        <f>IF(B18="","",IF(INDEX(#REF!,1,SMALL(A8:A21,11))="○",INDEX(#REF!,1,SMALL(A8:A21,11)),""))</f>
        <v/>
      </c>
      <c r="O18" s="1" t="str">
        <f>IF(自動処理データ!J93="○","経営開始","")</f>
        <v/>
      </c>
    </row>
    <row r="19" spans="1:15" x14ac:dyDescent="0.15">
      <c r="A19" s="61" t="e">
        <f>IF(#REF!="○",COLUMN(#REF!),"")</f>
        <v>#REF!</v>
      </c>
      <c r="B19" s="2" t="str">
        <f>IF(ISERROR(IF(COUNT(A8:A21)&lt;ROW(A1),"",INDEX(#REF!,1,SMALL(A8:A21,12))))=TRUE,"",IF(COUNT(A8:A21)&lt;ROW(A1),"",INDEX(#REF!,1,SMALL(A8:A21,12))))</f>
        <v/>
      </c>
      <c r="C19" s="2" t="str">
        <f>IF(ISERROR(IF(COUNT(A8:A21)&lt;ROW(A1),"",INDEX(#REF!,1,SMALL(A8:A21,12))))=TRUE,"",IF(COUNT(A8:A21)&lt;ROW(A1),"",INDEX(#REF!,1,SMALL(A8:A21,12))))</f>
        <v/>
      </c>
      <c r="D19" s="2" t="str">
        <f>IF(ISERROR(IF(COUNT(A8:A21)&lt;ROW(A1),"",INDEX(#REF!,1,SMALL(A8:A21,12))))=TRUE,"",IF(COUNT(A8:A21)&lt;ROW(A1),"",INDEX(#REF!,1,SMALL(A8:A21,12))))</f>
        <v/>
      </c>
      <c r="E19" s="2" t="str">
        <f>IF(ISERROR(IF(COUNT(A8:A21)&lt;ROW(A1),"",INDEX(#REF!,1,SMALL(A8:A21,12))))=TRUE,"",IF(COUNT(A8:A21)&lt;ROW(A1),"",INDEX(#REF!,1,SMALL(A8:A21,12))))</f>
        <v/>
      </c>
      <c r="F19" s="2" t="str">
        <f>IF(ISERROR(IF(COUNT(A8:A21)&lt;ROW(A1),"",INDEX(#REF!,1,SMALL(A8:A21,12))))=TRUE,"",IF(COUNT(A8:A21)&lt;ROW(A1),"",INDEX(#REF!,1,SMALL(A8:A21,12))))</f>
        <v/>
      </c>
      <c r="G19" s="2" t="str">
        <f>IF(B19="","",IF(INDEX(#REF!,1,SMALL(A8:A21,12))="○",INDEX(#REF!,1,SMALL(A8:A21,12)),""))</f>
        <v/>
      </c>
      <c r="H19" s="2" t="str">
        <f>IF(B19="","",IF(INDEX(#REF!,1,SMALL(A8:A21,12))="○",INDEX(#REF!,1,SMALL(A8:A21,12)),""))</f>
        <v/>
      </c>
      <c r="I19" s="2" t="str">
        <f>IF(B19="","",IF(INDEX(#REF!,1,SMALL(A8:A21,12))="○",INDEX(#REF!,1,SMALL(A8:A21,12)),""))</f>
        <v/>
      </c>
      <c r="J19" s="46" t="str">
        <f>IF(B19="","",IF(INDEX(#REF!,1,SMALL(A8:A21,12))="○",INDEX(#REF!,1,SMALL(A8:A21,12)),""))</f>
        <v/>
      </c>
    </row>
    <row r="20" spans="1:15" x14ac:dyDescent="0.15">
      <c r="A20" s="61" t="e">
        <f>IF(#REF!="○",COLUMN(#REF!),"")</f>
        <v>#REF!</v>
      </c>
      <c r="B20" s="2" t="str">
        <f>IF(ISERROR(IF(COUNT(A8:A21)&lt;ROW(A1),"",INDEX(#REF!,1,SMALL(A8:A21,13))))=TRUE,"",IF(COUNT(A8:A21)&lt;ROW(A1),"",INDEX(#REF!,1,SMALL(A8:A21,13))))</f>
        <v/>
      </c>
      <c r="C20" s="2" t="str">
        <f>IF(ISERROR(IF(COUNT(A8:A21)&lt;ROW(A1),"",INDEX(#REF!,1,SMALL(A8:A21,13))))=TRUE,"",IF(COUNT(A8:A21)&lt;ROW(A1),"",INDEX(#REF!,1,SMALL(A8:A21,13))))</f>
        <v/>
      </c>
      <c r="D20" s="2" t="str">
        <f>IF(ISERROR(IF(COUNT(A8:A21)&lt;ROW(A1),"",INDEX(#REF!,1,SMALL(A8:A21,13))))=TRUE,"",IF(COUNT(A8:A21)&lt;ROW(A1),"",INDEX(#REF!,1,SMALL(A8:A21,13))))</f>
        <v/>
      </c>
      <c r="E20" s="2" t="str">
        <f>IF(ISERROR(IF(COUNT(A8:A21)&lt;ROW(A1),"",INDEX(#REF!,1,SMALL(A8:A21,13))))=TRUE,"",IF(COUNT(A8:A21)&lt;ROW(A1),"",INDEX(#REF!,1,SMALL(A8:A21,13))))</f>
        <v/>
      </c>
      <c r="F20" s="2" t="str">
        <f>IF(ISERROR(IF(COUNT(A8:A21)&lt;ROW(A1),"",INDEX(#REF!,1,SMALL(A8:A21,13))))=TRUE,"",IF(COUNT(A8:A21)&lt;ROW(A1),"",INDEX(#REF!,1,SMALL(A8:A21,13))))</f>
        <v/>
      </c>
      <c r="G20" s="2" t="str">
        <f>IF(B20="","",IF(INDEX(#REF!,1,SMALL(A8:A21,13))="○",INDEX(#REF!,1,SMALL(A8:A21,13)),""))</f>
        <v/>
      </c>
      <c r="H20" s="2" t="str">
        <f>IF(B20="","",IF(INDEX(#REF!,1,SMALL(A8:A21,13))="○",INDEX(#REF!,1,SMALL(A8:A21,13)),""))</f>
        <v/>
      </c>
      <c r="I20" s="2" t="str">
        <f>IF(B20="","",IF(INDEX(#REF!,1,SMALL(A8:A21,13))="○",INDEX(#REF!,1,SMALL(A8:A21,13)),""))</f>
        <v/>
      </c>
      <c r="J20" s="46" t="str">
        <f>IF(B20="","",IF(INDEX(#REF!,1,SMALL(A8:A21,13))="○",INDEX(#REF!,1,SMALL(A8:A21,13)),""))</f>
        <v/>
      </c>
    </row>
    <row r="21" spans="1:15" x14ac:dyDescent="0.15">
      <c r="A21" s="62" t="e">
        <f>IF(#REF!="○",COLUMN(#REF!),"")</f>
        <v>#REF!</v>
      </c>
      <c r="B21" s="57" t="str">
        <f>IF(ISERROR(IF(COUNT(A8:A21)&lt;ROW(A1),"",INDEX(#REF!,1,SMALL(A8:A21,14))))=TRUE,"",IF(COUNT(A8:A21)&lt;ROW(A1),"",INDEX(#REF!,1,SMALL(A8:A21,14))))</f>
        <v/>
      </c>
      <c r="C21" s="57" t="str">
        <f>IF(ISERROR(IF(COUNT(A8:A21)&lt;ROW(A1),"",INDEX(#REF!,1,SMALL(A8:A21,14))))=TRUE,"",IF(COUNT(A8:A21)&lt;ROW(A1),"",INDEX(#REF!,1,SMALL(A8:A21,14))))</f>
        <v/>
      </c>
      <c r="D21" s="57" t="str">
        <f>IF(ISERROR(IF(COUNT(A8:A21)&lt;ROW(A1),"",INDEX(#REF!,1,SMALL(A8:A21,14))))=TRUE,"",IF(COUNT(A8:A21)&lt;ROW(A1),"",INDEX(#REF!,1,SMALL(A8:A21,14))))</f>
        <v/>
      </c>
      <c r="E21" s="57" t="str">
        <f>IF(ISERROR(IF(COUNT(A8:A21)&lt;ROW(A1),"",INDEX(#REF!,1,SMALL(A8:A21,14))))=TRUE,"",IF(COUNT(A8:A21)&lt;ROW(A1),"",INDEX(#REF!,1,SMALL(A8:A21,14))))</f>
        <v/>
      </c>
      <c r="F21" s="57" t="str">
        <f>IF(ISERROR(IF(COUNT(A8:A21)&lt;ROW(A1),"",INDEX(#REF!,1,SMALL(A8:A21,14))))=TRUE,"",IF(COUNT(A8:A21)&lt;ROW(A1),"",INDEX(#REF!,1,SMALL(A8:A21,14))))</f>
        <v/>
      </c>
      <c r="G21" s="57" t="str">
        <f>IF(B21="","",IF(INDEX(#REF!,1,SMALL(A8:A21,14))="○",INDEX(#REF!,1,SMALL(A8:A21,14)),""))</f>
        <v/>
      </c>
      <c r="H21" s="57" t="str">
        <f>IF(B21="","",IF(INDEX(#REF!,1,SMALL(A8:A21,14))="○",INDEX(#REF!,1,SMALL(A8:A21,14)),""))</f>
        <v/>
      </c>
      <c r="I21" s="57" t="str">
        <f>IF(B21="","",IF(INDEX(#REF!,1,SMALL(A8:A21,14))="○",INDEX(#REF!,1,SMALL(A8:A21,14)),""))</f>
        <v/>
      </c>
      <c r="J21" s="58" t="str">
        <f>IF(B21="","",IF(INDEX(#REF!,1,SMALL(A8:A21,14))="○",INDEX(#REF!,1,SMALL(A8:A21,14)),""))</f>
        <v/>
      </c>
    </row>
    <row r="22" spans="1:15" x14ac:dyDescent="0.15">
      <c r="A22" s="60" t="e">
        <f>IF(#REF!="水稲作業受託",COLUMN(#REF!),"")</f>
        <v>#REF!</v>
      </c>
      <c r="B22" s="42" t="str">
        <f>IF(ISERROR(IF(COUNT(A22:A49)&lt;ROW(A1),"",INDEX(#REF!,1,SMALL(A22:A49,1))))=TRUE,"",IF(COUNT(A22:A49)&lt;ROW(A1),"",INDEX(#REF!,1,SMALL(A22:A49,1))))</f>
        <v/>
      </c>
      <c r="C22" s="42" t="str">
        <f>IF(ISERROR(IF(COUNT(A22:A49)&lt;ROW(A1),"",INDEX(#REF!,1,SMALL(A22:A49,1))))=TRUE,"",IF(COUNT(A22:A49)&lt;ROW(A1),"",INDEX(#REF!,1,SMALL(A22:A49,1))))</f>
        <v/>
      </c>
      <c r="D22" s="42" t="str">
        <f>IF(ISERROR(IF(COUNT(A22:A49)&lt;ROW(A1),"",INDEX(#REF!,1,SMALL(A22:A49,1))))=TRUE,"",IF(COUNT(A22:A49)&lt;ROW(A1),"",INDEX(#REF!,1,SMALL(A22:A49,1))))</f>
        <v/>
      </c>
      <c r="E22" s="42" t="str">
        <f>IF(B22="水稲作業受託","耕起・代かき",IF(B22="麦作業受託","耕起・整地",""))</f>
        <v/>
      </c>
      <c r="F22" s="42" t="str">
        <f>IF(B22="水稲作業受託","田植え",IF(B22="麦作業受託","播種",""))</f>
        <v/>
      </c>
      <c r="G22" s="43" t="str">
        <f>IF(B22="水稲作業受託","収穫・脱穀",IF(B22="麦作業受託","収穫",""))</f>
        <v/>
      </c>
    </row>
    <row r="23" spans="1:15" x14ac:dyDescent="0.15">
      <c r="A23" s="62" t="e">
        <f>IF(#REF!="水稲作業受託",COLUMN(#REF!),"")</f>
        <v>#REF!</v>
      </c>
      <c r="B23" s="57" t="str">
        <f>IF(ISERROR(IF(COUNT(A22:A49)&lt;ROW(A1),"",INDEX(#REF!,1,SMALL(A22:A49,2))))=TRUE,"",IF(COUNT(A22:A49)&lt;ROW(A1),"",INDEX(#REF!,1,SMALL(A22:A49,2))))</f>
        <v/>
      </c>
      <c r="C23" s="57" t="str">
        <f>IF(ISERROR(IF(COUNT(A22:A49)&lt;ROW(A1),"",INDEX(#REF!,1,SMALL(A22:A49,2))))=TRUE,"",IF(COUNT(A22:A49)&lt;ROW(A1),"",INDEX(#REF!,1,SMALL(A22:A49,2))))</f>
        <v/>
      </c>
      <c r="D23" s="57" t="str">
        <f>IF(ISERROR(IF(COUNT(A22:A49)&lt;ROW(A1),"",INDEX(#REF!,1,SMALL(A22:A49,2))))=TRUE,"",IF(COUNT(A22:A49)&lt;ROW(A1),"",INDEX(#REF!,1,SMALL(A22:A49,2))))</f>
        <v/>
      </c>
      <c r="E23" s="57" t="str">
        <f>IF(B23="水稲作業受託","耕起・代かき",IF(B23="麦作業受託","耕起・整地",""))</f>
        <v/>
      </c>
      <c r="F23" s="57" t="str">
        <f>IF(B23="水稲作業受託","田植え",IF(B23="麦作業受託","播種",""))</f>
        <v/>
      </c>
      <c r="G23" s="58" t="str">
        <f>IF(B23="水稲作業受託","収穫・脱穀",IF(B23="麦作業受託","収穫",""))</f>
        <v/>
      </c>
    </row>
    <row r="24" spans="1:15" x14ac:dyDescent="0.15">
      <c r="A24" s="61" t="e">
        <f>IF(#REF!="水稲作業受託",COLUMN(#REF!),"")</f>
        <v>#REF!</v>
      </c>
    </row>
    <row r="25" spans="1:15" x14ac:dyDescent="0.15">
      <c r="A25" s="61" t="e">
        <f>IF(#REF!="水稲作業受託",COLUMN(#REF!),"")</f>
        <v>#REF!</v>
      </c>
    </row>
    <row r="26" spans="1:15" x14ac:dyDescent="0.15">
      <c r="A26" s="61" t="e">
        <f>IF(#REF!="水稲作業受託",COLUMN(#REF!),"")</f>
        <v>#REF!</v>
      </c>
    </row>
    <row r="27" spans="1:15" x14ac:dyDescent="0.15">
      <c r="A27" s="61" t="e">
        <f>IF(#REF!="水稲作業受託",COLUMN(#REF!),"")</f>
        <v>#REF!</v>
      </c>
    </row>
    <row r="28" spans="1:15" x14ac:dyDescent="0.15">
      <c r="A28" s="61" t="e">
        <f>IF(#REF!="水稲作業受託",COLUMN(#REF!),"")</f>
        <v>#REF!</v>
      </c>
    </row>
    <row r="29" spans="1:15" x14ac:dyDescent="0.15">
      <c r="A29" s="61" t="e">
        <f>IF(#REF!="水稲作業受託",COLUMN(#REF!),"")</f>
        <v>#REF!</v>
      </c>
    </row>
    <row r="30" spans="1:15" x14ac:dyDescent="0.15">
      <c r="A30" s="61" t="e">
        <f>IF(#REF!="水稲作業受託",COLUMN(#REF!),"")</f>
        <v>#REF!</v>
      </c>
    </row>
    <row r="31" spans="1:15" x14ac:dyDescent="0.15">
      <c r="A31" s="61" t="e">
        <f>IF(#REF!="水稲作業受託",COLUMN(#REF!),"")</f>
        <v>#REF!</v>
      </c>
    </row>
    <row r="32" spans="1:15" x14ac:dyDescent="0.15">
      <c r="A32" s="61" t="e">
        <f>IF(#REF!="水稲作業受託",COLUMN(#REF!),"")</f>
        <v>#REF!</v>
      </c>
    </row>
    <row r="33" spans="1:1" x14ac:dyDescent="0.15">
      <c r="A33" s="61" t="e">
        <f>IF(#REF!="水稲作業受託",COLUMN(#REF!),"")</f>
        <v>#REF!</v>
      </c>
    </row>
    <row r="34" spans="1:1" x14ac:dyDescent="0.15">
      <c r="A34" s="61" t="e">
        <f>IF(#REF!="水稲作業受託",COLUMN(#REF!),"")</f>
        <v>#REF!</v>
      </c>
    </row>
    <row r="35" spans="1:1" x14ac:dyDescent="0.15">
      <c r="A35" s="61" t="e">
        <f>IF(#REF!="水稲作業受託",COLUMN(#REF!),"")</f>
        <v>#REF!</v>
      </c>
    </row>
    <row r="36" spans="1:1" x14ac:dyDescent="0.15">
      <c r="A36" s="61" t="e">
        <f>IF(#REF!="麦作業受託",COLUMN(#REF!),"")</f>
        <v>#REF!</v>
      </c>
    </row>
    <row r="37" spans="1:1" x14ac:dyDescent="0.15">
      <c r="A37" s="61" t="e">
        <f>IF(#REF!="麦作業受託",COLUMN(#REF!),"")</f>
        <v>#REF!</v>
      </c>
    </row>
    <row r="38" spans="1:1" x14ac:dyDescent="0.15">
      <c r="A38" s="61" t="e">
        <f>IF(#REF!="麦作業受託",COLUMN(#REF!),"")</f>
        <v>#REF!</v>
      </c>
    </row>
    <row r="39" spans="1:1" x14ac:dyDescent="0.15">
      <c r="A39" s="61" t="e">
        <f>IF(#REF!="麦作業受託",COLUMN(#REF!),"")</f>
        <v>#REF!</v>
      </c>
    </row>
    <row r="40" spans="1:1" x14ac:dyDescent="0.15">
      <c r="A40" s="61" t="e">
        <f>IF(#REF!="麦作業受託",COLUMN(#REF!),"")</f>
        <v>#REF!</v>
      </c>
    </row>
    <row r="41" spans="1:1" x14ac:dyDescent="0.15">
      <c r="A41" s="61" t="e">
        <f>IF(#REF!="麦作業受託",COLUMN(#REF!),"")</f>
        <v>#REF!</v>
      </c>
    </row>
    <row r="42" spans="1:1" x14ac:dyDescent="0.15">
      <c r="A42" s="61" t="e">
        <f>IF(#REF!="麦作業受託",COLUMN(#REF!),"")</f>
        <v>#REF!</v>
      </c>
    </row>
    <row r="43" spans="1:1" x14ac:dyDescent="0.15">
      <c r="A43" s="61" t="e">
        <f>IF(#REF!="麦作業受託",COLUMN(#REF!),"")</f>
        <v>#REF!</v>
      </c>
    </row>
    <row r="44" spans="1:1" x14ac:dyDescent="0.15">
      <c r="A44" s="61" t="e">
        <f>IF(#REF!="麦作業受託",COLUMN(#REF!),"")</f>
        <v>#REF!</v>
      </c>
    </row>
    <row r="45" spans="1:1" x14ac:dyDescent="0.15">
      <c r="A45" s="61" t="e">
        <f>IF(#REF!="麦作業受託",COLUMN(#REF!),"")</f>
        <v>#REF!</v>
      </c>
    </row>
    <row r="46" spans="1:1" x14ac:dyDescent="0.15">
      <c r="A46" s="61" t="e">
        <f>IF(#REF!="麦作業受託",COLUMN(#REF!),"")</f>
        <v>#REF!</v>
      </c>
    </row>
    <row r="47" spans="1:1" x14ac:dyDescent="0.15">
      <c r="A47" s="61" t="e">
        <f>IF(#REF!="麦作業受託",COLUMN(#REF!),"")</f>
        <v>#REF!</v>
      </c>
    </row>
    <row r="48" spans="1:1" x14ac:dyDescent="0.15">
      <c r="A48" s="61" t="e">
        <f>IF(#REF!="麦作業受託",COLUMN(#REF!),"")</f>
        <v>#REF!</v>
      </c>
    </row>
    <row r="49" spans="1:28" x14ac:dyDescent="0.15">
      <c r="A49" s="62" t="e">
        <f>IF(#REF!="麦作業受託",COLUMN(#REF!),"")</f>
        <v>#REF!</v>
      </c>
    </row>
    <row r="50" spans="1:28" x14ac:dyDescent="0.15">
      <c r="A50" s="54" t="s">
        <v>63</v>
      </c>
      <c r="B50" s="42" t="s">
        <v>64</v>
      </c>
      <c r="C50" s="42" t="s">
        <v>65</v>
      </c>
      <c r="D50" s="42" t="s">
        <v>66</v>
      </c>
      <c r="E50" s="42" t="s">
        <v>67</v>
      </c>
      <c r="F50" s="42" t="s">
        <v>68</v>
      </c>
      <c r="G50" s="42" t="s">
        <v>69</v>
      </c>
      <c r="H50" s="42" t="s">
        <v>70</v>
      </c>
      <c r="I50" s="42" t="s">
        <v>71</v>
      </c>
      <c r="J50" s="42" t="s">
        <v>72</v>
      </c>
      <c r="K50" s="42" t="s">
        <v>73</v>
      </c>
      <c r="L50" s="42" t="s">
        <v>74</v>
      </c>
      <c r="M50" s="42" t="s">
        <v>75</v>
      </c>
      <c r="N50" s="42"/>
      <c r="O50" s="42"/>
      <c r="P50" s="42"/>
      <c r="Q50" s="42"/>
      <c r="R50" s="42"/>
      <c r="S50" s="42"/>
      <c r="T50" s="42"/>
      <c r="U50" s="42"/>
      <c r="V50" s="42"/>
      <c r="W50" s="42"/>
      <c r="X50" s="42"/>
      <c r="Y50" s="42"/>
      <c r="Z50" s="42"/>
      <c r="AA50" s="42"/>
      <c r="AB50" s="43"/>
    </row>
    <row r="51" spans="1:28" x14ac:dyDescent="0.15">
      <c r="A51" s="55" t="s">
        <v>76</v>
      </c>
      <c r="B51" s="2" t="s">
        <v>77</v>
      </c>
      <c r="C51" s="2" t="s">
        <v>78</v>
      </c>
      <c r="D51" s="2" t="s">
        <v>79</v>
      </c>
      <c r="E51" s="2" t="s">
        <v>80</v>
      </c>
      <c r="F51" s="2" t="s">
        <v>81</v>
      </c>
      <c r="G51" s="2" t="s">
        <v>82</v>
      </c>
      <c r="H51" s="2" t="s">
        <v>83</v>
      </c>
      <c r="I51" s="2" t="e">
        <f>IF(#REF!="","該当なし","該当あり")</f>
        <v>#REF!</v>
      </c>
      <c r="J51" s="2" t="s">
        <v>84</v>
      </c>
      <c r="K51" s="2" t="s">
        <v>85</v>
      </c>
      <c r="L51" s="2" t="s">
        <v>86</v>
      </c>
      <c r="M51" s="2" t="s">
        <v>87</v>
      </c>
      <c r="N51" s="2"/>
      <c r="O51" s="2"/>
      <c r="P51" s="2"/>
      <c r="Q51" s="2"/>
      <c r="R51" s="2"/>
      <c r="S51" s="2"/>
      <c r="T51" s="2"/>
      <c r="U51" s="2"/>
      <c r="V51" s="2"/>
      <c r="W51" s="2"/>
      <c r="X51" s="2"/>
      <c r="Y51" s="2"/>
      <c r="Z51" s="2"/>
      <c r="AA51" s="2"/>
      <c r="AB51" s="46"/>
    </row>
    <row r="52" spans="1:28" x14ac:dyDescent="0.15">
      <c r="A52" s="55" t="s">
        <v>88</v>
      </c>
      <c r="B52" s="2" t="s">
        <v>89</v>
      </c>
      <c r="C52" s="2" t="s">
        <v>90</v>
      </c>
      <c r="D52" s="2" t="s">
        <v>91</v>
      </c>
      <c r="E52" s="2"/>
      <c r="F52" s="2"/>
      <c r="G52" s="2"/>
      <c r="H52" s="2"/>
      <c r="I52" s="2"/>
      <c r="J52" s="2"/>
      <c r="K52" s="2"/>
      <c r="L52" s="2"/>
      <c r="M52" s="2"/>
      <c r="N52" s="2"/>
      <c r="O52" s="2"/>
      <c r="P52" s="2"/>
      <c r="Q52" s="2"/>
      <c r="R52" s="2"/>
      <c r="S52" s="2"/>
      <c r="T52" s="2"/>
      <c r="U52" s="2"/>
      <c r="V52" s="2"/>
      <c r="W52" s="2"/>
      <c r="X52" s="2"/>
      <c r="Y52" s="2"/>
      <c r="Z52" s="2"/>
      <c r="AA52" s="2"/>
      <c r="AB52" s="46"/>
    </row>
    <row r="53" spans="1:28" x14ac:dyDescent="0.15">
      <c r="A53" s="55" t="s">
        <v>92</v>
      </c>
      <c r="B53" s="2" t="s">
        <v>93</v>
      </c>
      <c r="C53" s="2" t="s">
        <v>94</v>
      </c>
      <c r="D53" s="2" t="s">
        <v>95</v>
      </c>
      <c r="E53" s="2" t="s">
        <v>96</v>
      </c>
      <c r="F53" s="2" t="s">
        <v>97</v>
      </c>
      <c r="G53" s="2" t="s">
        <v>98</v>
      </c>
      <c r="H53" s="2" t="s">
        <v>99</v>
      </c>
      <c r="I53" s="2"/>
      <c r="J53" s="2"/>
      <c r="K53" s="2"/>
      <c r="L53" s="2"/>
      <c r="M53" s="2"/>
      <c r="N53" s="2"/>
      <c r="O53" s="2"/>
      <c r="P53" s="2"/>
      <c r="Q53" s="2"/>
      <c r="R53" s="2"/>
      <c r="S53" s="2"/>
      <c r="T53" s="2"/>
      <c r="U53" s="2"/>
      <c r="V53" s="2"/>
      <c r="W53" s="2"/>
      <c r="X53" s="2"/>
      <c r="Y53" s="2"/>
      <c r="Z53" s="2"/>
      <c r="AA53" s="2"/>
      <c r="AB53" s="46"/>
    </row>
    <row r="54" spans="1:28" x14ac:dyDescent="0.15">
      <c r="A54" s="55" t="s">
        <v>100</v>
      </c>
      <c r="B54" s="2" t="s">
        <v>101</v>
      </c>
      <c r="C54" s="2" t="s">
        <v>102</v>
      </c>
      <c r="D54" s="2" t="s">
        <v>103</v>
      </c>
      <c r="E54" s="2"/>
      <c r="F54" s="2"/>
      <c r="G54" s="2"/>
      <c r="H54" s="2"/>
      <c r="I54" s="2"/>
      <c r="J54" s="2"/>
      <c r="K54" s="2"/>
      <c r="L54" s="2"/>
      <c r="M54" s="2"/>
      <c r="N54" s="2"/>
      <c r="O54" s="2"/>
      <c r="P54" s="2"/>
      <c r="Q54" s="2"/>
      <c r="R54" s="2"/>
      <c r="S54" s="2"/>
      <c r="T54" s="2"/>
      <c r="U54" s="2"/>
      <c r="V54" s="2"/>
      <c r="W54" s="2"/>
      <c r="X54" s="2"/>
      <c r="Y54" s="2"/>
      <c r="Z54" s="2"/>
      <c r="AA54" s="2"/>
      <c r="AB54" s="46"/>
    </row>
    <row r="55" spans="1:28" x14ac:dyDescent="0.15">
      <c r="A55" s="55" t="s">
        <v>104</v>
      </c>
      <c r="B55" s="2" t="s">
        <v>105</v>
      </c>
      <c r="C55" s="2" t="s">
        <v>106</v>
      </c>
      <c r="D55" s="2"/>
      <c r="E55" s="2"/>
      <c r="F55" s="2"/>
      <c r="G55" s="2"/>
      <c r="H55" s="2"/>
      <c r="I55" s="2"/>
      <c r="J55" s="2"/>
      <c r="K55" s="2"/>
      <c r="L55" s="2"/>
      <c r="M55" s="2"/>
      <c r="N55" s="2"/>
      <c r="O55" s="2"/>
      <c r="P55" s="2"/>
      <c r="Q55" s="2"/>
      <c r="R55" s="2"/>
      <c r="S55" s="2"/>
      <c r="T55" s="2"/>
      <c r="U55" s="2"/>
      <c r="V55" s="2"/>
      <c r="W55" s="2"/>
      <c r="X55" s="2"/>
      <c r="Y55" s="2"/>
      <c r="Z55" s="2"/>
      <c r="AA55" s="2"/>
      <c r="AB55" s="46"/>
    </row>
    <row r="56" spans="1:28" x14ac:dyDescent="0.15">
      <c r="A56" s="55" t="s">
        <v>107</v>
      </c>
      <c r="B56" s="2"/>
      <c r="C56" s="2"/>
      <c r="D56" s="2"/>
      <c r="E56" s="2"/>
      <c r="F56" s="2"/>
      <c r="G56" s="2"/>
      <c r="H56" s="2"/>
      <c r="I56" s="2"/>
      <c r="J56" s="2"/>
      <c r="K56" s="2"/>
      <c r="L56" s="2"/>
      <c r="M56" s="2"/>
      <c r="N56" s="2"/>
      <c r="O56" s="2"/>
      <c r="P56" s="2"/>
      <c r="Q56" s="2"/>
      <c r="R56" s="2"/>
      <c r="S56" s="2"/>
      <c r="T56" s="2"/>
      <c r="U56" s="2"/>
      <c r="V56" s="2"/>
      <c r="W56" s="2"/>
      <c r="X56" s="2"/>
      <c r="Y56" s="2"/>
      <c r="Z56" s="2"/>
      <c r="AA56" s="2"/>
      <c r="AB56" s="46"/>
    </row>
    <row r="57" spans="1:28" x14ac:dyDescent="0.15">
      <c r="A57" s="56" t="s">
        <v>108</v>
      </c>
      <c r="B57" s="57" t="s">
        <v>109</v>
      </c>
      <c r="C57" s="57" t="s">
        <v>110</v>
      </c>
      <c r="D57" s="57" t="s">
        <v>111</v>
      </c>
      <c r="E57" s="57" t="s">
        <v>112</v>
      </c>
      <c r="F57" s="57" t="s">
        <v>113</v>
      </c>
      <c r="G57" s="57" t="s">
        <v>114</v>
      </c>
      <c r="H57" s="57" t="s">
        <v>115</v>
      </c>
      <c r="I57" s="57" t="s">
        <v>116</v>
      </c>
      <c r="J57" s="57" t="s">
        <v>117</v>
      </c>
      <c r="K57" s="57" t="s">
        <v>118</v>
      </c>
      <c r="L57" s="57" t="s">
        <v>119</v>
      </c>
      <c r="M57" s="57" t="s">
        <v>120</v>
      </c>
      <c r="N57" s="57" t="s">
        <v>121</v>
      </c>
      <c r="O57" s="57" t="s">
        <v>122</v>
      </c>
      <c r="P57" s="57" t="s">
        <v>123</v>
      </c>
      <c r="Q57" s="57" t="s">
        <v>124</v>
      </c>
      <c r="R57" s="57" t="s">
        <v>125</v>
      </c>
      <c r="S57" s="57" t="s">
        <v>126</v>
      </c>
      <c r="T57" s="57" t="s">
        <v>127</v>
      </c>
      <c r="U57" s="57" t="s">
        <v>128</v>
      </c>
      <c r="V57" s="57" t="s">
        <v>129</v>
      </c>
      <c r="W57" s="57" t="s">
        <v>130</v>
      </c>
      <c r="X57" s="57" t="s">
        <v>131</v>
      </c>
      <c r="Y57" s="57" t="s">
        <v>132</v>
      </c>
      <c r="Z57" s="57" t="s">
        <v>133</v>
      </c>
      <c r="AA57" s="57" t="s">
        <v>134</v>
      </c>
      <c r="AB57" s="58" t="s">
        <v>135</v>
      </c>
    </row>
    <row r="58" spans="1:28" x14ac:dyDescent="0.15">
      <c r="A58" s="60" t="e">
        <f>IF(#REF!&gt;=100,1,0)</f>
        <v>#REF!</v>
      </c>
    </row>
    <row r="59" spans="1:28" x14ac:dyDescent="0.15">
      <c r="A59" s="61" t="e">
        <f>IF(#REF!&gt;=100,1,0)</f>
        <v>#REF!</v>
      </c>
    </row>
    <row r="60" spans="1:28" x14ac:dyDescent="0.15">
      <c r="A60" s="61" t="e">
        <f>IF(#REF!&gt;=100,1,0)</f>
        <v>#REF!</v>
      </c>
    </row>
    <row r="61" spans="1:28" x14ac:dyDescent="0.15">
      <c r="A61" s="61" t="e">
        <f>IF(#REF!&gt;=100,1,0)</f>
        <v>#REF!</v>
      </c>
    </row>
    <row r="62" spans="1:28" x14ac:dyDescent="0.15">
      <c r="A62" s="61" t="e">
        <f>IF(#REF!&gt;=100,1,0)</f>
        <v>#REF!</v>
      </c>
    </row>
    <row r="63" spans="1:28" x14ac:dyDescent="0.15">
      <c r="A63" s="61" t="e">
        <f>MAX(#REF!)*#REF!</f>
        <v>#REF!</v>
      </c>
    </row>
    <row r="64" spans="1:28" x14ac:dyDescent="0.15">
      <c r="A64" s="62" t="e">
        <f>MAX(#REF!)*#REF!</f>
        <v>#REF!</v>
      </c>
    </row>
    <row r="65" spans="1:2" x14ac:dyDescent="0.15">
      <c r="A65" s="54" t="e">
        <f>IF(#REF!="○",IF(#REF!="○",COLUMN(#REF!),""),"")</f>
        <v>#REF!</v>
      </c>
      <c r="B65" s="43" t="str">
        <f>IF(ISERROR(IF(COUNT(A65:A78)&lt;ROW(A1),"",INDEX(#REF!,1,SMALL(A65:A78,1))))=TRUE,"",IF(COUNT(A65:A78)&lt;ROW(A1),"",INDEX(#REF!,1,SMALL(A65:A78,1))))</f>
        <v/>
      </c>
    </row>
    <row r="66" spans="1:2" x14ac:dyDescent="0.15">
      <c r="A66" s="55" t="e">
        <f>IF(#REF!="○",IF(#REF!="○",COLUMN(#REF!),""),"")</f>
        <v>#REF!</v>
      </c>
      <c r="B66" s="46" t="str">
        <f>IF(ISERROR(IF(COUNT(A65:A78)&lt;ROW(A1),"",INDEX(#REF!,1,SMALL(A65:A78,2))))=TRUE,"",IF(COUNT(A65:A78)&lt;ROW(A1),"",INDEX(#REF!,1,SMALL(A65:A78,2))))</f>
        <v/>
      </c>
    </row>
    <row r="67" spans="1:2" x14ac:dyDescent="0.15">
      <c r="A67" s="55" t="e">
        <f>IF(#REF!="○",IF(#REF!="○",COLUMN(#REF!),""),"")</f>
        <v>#REF!</v>
      </c>
      <c r="B67" s="46" t="str">
        <f>IF(ISERROR(IF(COUNT(A65:A78)&lt;ROW(A1),"",INDEX(#REF!,1,SMALL(A65:A78,3))))=TRUE,"",IF(COUNT(A65:A78)&lt;ROW(A1),"",INDEX(#REF!,1,SMALL(A65:A78,3))))</f>
        <v/>
      </c>
    </row>
    <row r="68" spans="1:2" x14ac:dyDescent="0.15">
      <c r="A68" s="55" t="e">
        <f>IF(#REF!="○",IF(#REF!="○",COLUMN(#REF!),""),"")</f>
        <v>#REF!</v>
      </c>
      <c r="B68" s="46" t="str">
        <f>IF(ISERROR(IF(COUNT(A65:A78)&lt;ROW(A1),"",INDEX(#REF!,1,SMALL(A65:A78,4))))=TRUE,"",IF(COUNT(A65:A78)&lt;ROW(A1),"",INDEX(#REF!,1,SMALL(A65:A78,4))))</f>
        <v/>
      </c>
    </row>
    <row r="69" spans="1:2" x14ac:dyDescent="0.15">
      <c r="A69" s="55" t="e">
        <f>IF(#REF!="○",IF(#REF!="○",COLUMN(#REF!),""),"")</f>
        <v>#REF!</v>
      </c>
      <c r="B69" s="46" t="str">
        <f>IF(ISERROR(IF(COUNT(A65:A78)&lt;ROW(A1),"",INDEX(#REF!,1,SMALL(A65:A78,5))))=TRUE,"",IF(COUNT(A65:A78)&lt;ROW(A1),"",INDEX(#REF!,1,SMALL(A65:A78,5))))</f>
        <v/>
      </c>
    </row>
    <row r="70" spans="1:2" x14ac:dyDescent="0.15">
      <c r="A70" s="55" t="e">
        <f>IF(#REF!="○",IF(#REF!="○",COLUMN(#REF!),""),"")</f>
        <v>#REF!</v>
      </c>
      <c r="B70" s="46" t="str">
        <f>IF(ISERROR(IF(COUNT(A65:A78)&lt;ROW(A1),"",INDEX(#REF!,1,SMALL(A65:A78,6))))=TRUE,"",IF(COUNT(A65:A78)&lt;ROW(A1),"",INDEX(#REF!,1,SMALL(A65:A78,6))))</f>
        <v/>
      </c>
    </row>
    <row r="71" spans="1:2" x14ac:dyDescent="0.15">
      <c r="A71" s="55" t="e">
        <f>IF(#REF!="○",IF(#REF!="○",COLUMN(#REF!),""),"")</f>
        <v>#REF!</v>
      </c>
      <c r="B71" s="46" t="str">
        <f>IF(ISERROR(IF(COUNT(A65:A78)&lt;ROW(A1),"",INDEX(#REF!,1,SMALL(A65:A78,7))))=TRUE,"",IF(COUNT(A65:A78)&lt;ROW(A1),"",INDEX(#REF!,1,SMALL(A65:A78,7))))</f>
        <v/>
      </c>
    </row>
    <row r="72" spans="1:2" x14ac:dyDescent="0.15">
      <c r="A72" s="55" t="e">
        <f>IF(#REF!="○",IF(#REF!="○",COLUMN(#REF!),""),"")</f>
        <v>#REF!</v>
      </c>
      <c r="B72" s="46" t="str">
        <f>IF(ISERROR(IF(COUNT(A65:A78)&lt;ROW(A1),"",INDEX(#REF!,1,SMALL(A65:A78,8))))=TRUE,"",IF(COUNT(A65:A78)&lt;ROW(A1),"",INDEX(#REF!,1,SMALL(A65:A78,8))))</f>
        <v/>
      </c>
    </row>
    <row r="73" spans="1:2" x14ac:dyDescent="0.15">
      <c r="A73" s="55" t="e">
        <f>IF(#REF!="○",IF(#REF!="○",COLUMN(#REF!),""),"")</f>
        <v>#REF!</v>
      </c>
      <c r="B73" s="46" t="str">
        <f>IF(ISERROR(IF(COUNT(A65:A78)&lt;ROW(A1),"",INDEX(#REF!,1,SMALL(A65:A78,9))))=TRUE,"",IF(COUNT(A65:A78)&lt;ROW(A1),"",INDEX(#REF!,1,SMALL(A65:A78,9))))</f>
        <v/>
      </c>
    </row>
    <row r="74" spans="1:2" x14ac:dyDescent="0.15">
      <c r="A74" s="55" t="e">
        <f>IF(#REF!="○",IF(#REF!="○",COLUMN(#REF!),""),"")</f>
        <v>#REF!</v>
      </c>
      <c r="B74" s="46" t="str">
        <f>IF(ISERROR(IF(COUNT(A65:A78)&lt;ROW(A1),"",INDEX(#REF!,1,SMALL(A65:A78,10))))=TRUE,"",IF(COUNT(A65:A78)&lt;ROW(A1),"",INDEX(#REF!,1,SMALL(A65:A78,10))))</f>
        <v/>
      </c>
    </row>
    <row r="75" spans="1:2" x14ac:dyDescent="0.15">
      <c r="A75" s="55" t="e">
        <f>IF(#REF!="○",IF(#REF!="○",COLUMN(#REF!),""),"")</f>
        <v>#REF!</v>
      </c>
      <c r="B75" s="46" t="str">
        <f>IF(ISERROR(IF(COUNT(A65:A78)&lt;ROW(A1),"",INDEX(#REF!,1,SMALL(A65:A78,11))))=TRUE,"",IF(COUNT(A65:A78)&lt;ROW(A1),"",INDEX(#REF!,1,SMALL(A65:A78,11))))</f>
        <v/>
      </c>
    </row>
    <row r="76" spans="1:2" x14ac:dyDescent="0.15">
      <c r="A76" s="55" t="e">
        <f>IF(#REF!="○",IF(#REF!="○",COLUMN(#REF!),""),"")</f>
        <v>#REF!</v>
      </c>
      <c r="B76" s="46" t="str">
        <f>IF(ISERROR(IF(COUNT(A65:A78)&lt;ROW(A1),"",INDEX(#REF!,1,SMALL(A65:A78,12))))=TRUE,"",IF(COUNT(A65:A78)&lt;ROW(A1),"",INDEX(#REF!,1,SMALL(A65:A78,12))))</f>
        <v/>
      </c>
    </row>
    <row r="77" spans="1:2" x14ac:dyDescent="0.15">
      <c r="A77" s="55" t="e">
        <f>IF(#REF!="○",IF(#REF!="○",COLUMN(#REF!),""),"")</f>
        <v>#REF!</v>
      </c>
      <c r="B77" s="46" t="str">
        <f>IF(ISERROR(IF(COUNT(A65:A78)&lt;ROW(A1),"",INDEX(#REF!,1,SMALL(A65:A78,13))))=TRUE,"",IF(COUNT(A65:A78)&lt;ROW(A1),"",INDEX(#REF!,1,SMALL(A65:A78,13))))</f>
        <v/>
      </c>
    </row>
    <row r="78" spans="1:2" x14ac:dyDescent="0.15">
      <c r="A78" s="55" t="e">
        <f>IF(#REF!="○",IF(#REF!="○",COLUMN(#REF!),""),"")</f>
        <v>#REF!</v>
      </c>
      <c r="B78" s="46" t="str">
        <f>IF(ISERROR(IF(COUNT(A65:A78)&lt;ROW(A1),"",INDEX(#REF!,1,SMALL(A65:A78,14))))=TRUE,"",IF(COUNT(A65:A78)&lt;ROW(A1),"",INDEX(#REF!,1,SMALL(A65:A78,14))))</f>
        <v/>
      </c>
    </row>
    <row r="79" spans="1:2" x14ac:dyDescent="0.15">
      <c r="A79" s="55" t="e">
        <f>IF(#REF!="○",IF(#REF!="○",IF(#REF!="○",COLUMN(#REF!),""),""),"")</f>
        <v>#REF!</v>
      </c>
      <c r="B79" s="46" t="str">
        <f>IF(ISERROR(IF(COUNT(A79:A92)&lt;ROW(A1),"",INDEX(#REF!,1,SMALL(A79:A92,1))))=TRUE,"",IF(COUNT(A79:A92)&lt;ROW(A1),"",INDEX(#REF!,1,SMALL(A79:A92,1))))</f>
        <v/>
      </c>
    </row>
    <row r="80" spans="1:2" x14ac:dyDescent="0.15">
      <c r="A80" s="55" t="e">
        <f>IF(#REF!="○",IF(#REF!="○",IF(#REF!="○",COLUMN(#REF!),""),""),"")</f>
        <v>#REF!</v>
      </c>
      <c r="B80" s="46" t="str">
        <f>IF(ISERROR(IF(COUNT(A79:A92)&lt;ROW(A1),"",INDEX(#REF!,1,SMALL(A79:A92,2))))=TRUE,"",IF(COUNT(A79:A92)&lt;ROW(A1),"",INDEX(#REF!,1,SMALL(A79:A92,2))))</f>
        <v/>
      </c>
    </row>
    <row r="81" spans="1:15" x14ac:dyDescent="0.15">
      <c r="A81" s="55" t="e">
        <f>IF(#REF!="○",IF(#REF!="○",IF(#REF!="○",COLUMN(#REF!),""),""),"")</f>
        <v>#REF!</v>
      </c>
      <c r="B81" s="46" t="str">
        <f>IF(ISERROR(IF(COUNT(A79:A92)&lt;ROW(A1),"",INDEX(#REF!,1,SMALL(A79:A92,3))))=TRUE,"",IF(COUNT(A79:A92)&lt;ROW(A1),"",INDEX(#REF!,1,SMALL(A79:A92,3))))</f>
        <v/>
      </c>
    </row>
    <row r="82" spans="1:15" x14ac:dyDescent="0.15">
      <c r="A82" s="55" t="e">
        <f>IF(#REF!="○",IF(#REF!="○",IF(#REF!="○",COLUMN(#REF!),""),""),"")</f>
        <v>#REF!</v>
      </c>
      <c r="B82" s="46" t="str">
        <f>IF(ISERROR(IF(COUNT(A79:A92)&lt;ROW(A1),"",INDEX(#REF!,1,SMALL(A79:A92,4))))=TRUE,"",IF(COUNT(A79:A92)&lt;ROW(A1),"",INDEX(#REF!,1,SMALL(A79:A92,4))))</f>
        <v/>
      </c>
    </row>
    <row r="83" spans="1:15" x14ac:dyDescent="0.15">
      <c r="A83" s="55" t="e">
        <f>IF(#REF!="○",IF(#REF!="○",IF(#REF!="○",COLUMN(#REF!),""),""),"")</f>
        <v>#REF!</v>
      </c>
      <c r="B83" s="46" t="str">
        <f>IF(ISERROR(IF(COUNT(A79:A92)&lt;ROW(A1),"",INDEX(#REF!,1,SMALL(A79:A92,5))))=TRUE,"",IF(COUNT(A79:A92)&lt;ROW(A1),"",INDEX(#REF!,1,SMALL(A79:A92,5))))</f>
        <v/>
      </c>
    </row>
    <row r="84" spans="1:15" x14ac:dyDescent="0.15">
      <c r="A84" s="55" t="e">
        <f>IF(#REF!="○",IF(#REF!="○",IF(#REF!="○",COLUMN(#REF!),""),""),"")</f>
        <v>#REF!</v>
      </c>
      <c r="B84" s="46" t="str">
        <f>IF(ISERROR(IF(COUNT(A79:A92)&lt;ROW(A1),"",INDEX(#REF!,1,SMALL(A79:A92,6))))=TRUE,"",IF(COUNT(A79:A92)&lt;ROW(A1),"",INDEX(#REF!,1,SMALL(A79:A92,6))))</f>
        <v/>
      </c>
    </row>
    <row r="85" spans="1:15" x14ac:dyDescent="0.15">
      <c r="A85" s="55" t="e">
        <f>IF(#REF!="○",IF(#REF!="○",IF(#REF!="○",COLUMN(#REF!),""),""),"")</f>
        <v>#REF!</v>
      </c>
      <c r="B85" s="46" t="str">
        <f>IF(ISERROR(IF(COUNT(A79:A92)&lt;ROW(A1),"",INDEX(#REF!,1,SMALL(A79:A92,7))))=TRUE,"",IF(COUNT(A79:A92)&lt;ROW(A1),"",INDEX(#REF!,1,SMALL(A79:A92,7))))</f>
        <v/>
      </c>
    </row>
    <row r="86" spans="1:15" x14ac:dyDescent="0.15">
      <c r="A86" s="55" t="e">
        <f>IF(#REF!="○",IF(#REF!="○",IF(#REF!="○",COLUMN(#REF!),""),""),"")</f>
        <v>#REF!</v>
      </c>
      <c r="B86" s="46" t="str">
        <f>IF(ISERROR(IF(COUNT(A79:A92)&lt;ROW(A1),"",INDEX(#REF!,1,SMALL(A79:A92,8))))=TRUE,"",IF(COUNT(A79:A92)&lt;ROW(A1),"",INDEX(#REF!,1,SMALL(A79:A92,8))))</f>
        <v/>
      </c>
    </row>
    <row r="87" spans="1:15" x14ac:dyDescent="0.15">
      <c r="A87" s="55" t="e">
        <f>IF(#REF!="○",IF(#REF!="○",IF(#REF!="○",COLUMN(#REF!),""),""),"")</f>
        <v>#REF!</v>
      </c>
      <c r="B87" s="46" t="str">
        <f>IF(ISERROR(IF(COUNT(A79:A92)&lt;ROW(A1),"",INDEX(#REF!,1,SMALL(A79:A92,9))))=TRUE,"",IF(COUNT(A79:A92)&lt;ROW(A1),"",INDEX(#REF!,1,SMALL(A79:A92,9))))</f>
        <v/>
      </c>
    </row>
    <row r="88" spans="1:15" x14ac:dyDescent="0.15">
      <c r="A88" s="55" t="e">
        <f>IF(#REF!="○",IF(#REF!="○",IF(#REF!="○",COLUMN(#REF!),""),""),"")</f>
        <v>#REF!</v>
      </c>
      <c r="B88" s="46" t="str">
        <f>IF(ISERROR(IF(COUNT(A79:A92)&lt;ROW(A1),"",INDEX(#REF!,1,SMALL(A79:A92,10))))=TRUE,"",IF(COUNT(A79:A92)&lt;ROW(A1),"",INDEX(#REF!,1,SMALL(A79:A92,10))))</f>
        <v/>
      </c>
    </row>
    <row r="89" spans="1:15" x14ac:dyDescent="0.15">
      <c r="A89" s="55" t="e">
        <f>IF(#REF!="○",IF(#REF!="○",IF(#REF!="○",COLUMN(#REF!),""),""),"")</f>
        <v>#REF!</v>
      </c>
      <c r="B89" s="46" t="str">
        <f>IF(ISERROR(IF(COUNT(A79:A92)&lt;ROW(A1),"",INDEX(#REF!,1,SMALL(A79:A92,11))))=TRUE,"",IF(COUNT(A79:A92)&lt;ROW(A1),"",INDEX(#REF!,1,SMALL(A79:A92,11))))</f>
        <v/>
      </c>
    </row>
    <row r="90" spans="1:15" x14ac:dyDescent="0.15">
      <c r="A90" s="55" t="e">
        <f>IF(#REF!="○",IF(#REF!="○",IF(#REF!="○",COLUMN(#REF!),""),""),"")</f>
        <v>#REF!</v>
      </c>
      <c r="B90" s="46" t="str">
        <f>IF(ISERROR(IF(COUNT(A79:A92)&lt;ROW(A1),"",INDEX(#REF!,1,SMALL(A79:A92,12))))=TRUE,"",IF(COUNT(A79:A92)&lt;ROW(A1),"",INDEX(#REF!,1,SMALL(A79:A92,12))))</f>
        <v/>
      </c>
    </row>
    <row r="91" spans="1:15" x14ac:dyDescent="0.15">
      <c r="A91" s="55" t="e">
        <f>IF(#REF!="○",IF(#REF!="○",IF(#REF!="○",COLUMN(#REF!),""),""),"")</f>
        <v>#REF!</v>
      </c>
      <c r="B91" s="46" t="str">
        <f>IF(ISERROR(IF(COUNT(A79:A92)&lt;ROW(A1),"",INDEX(#REF!,1,SMALL(A79:A92,13))))=TRUE,"",IF(COUNT(A79:A92)&lt;ROW(A1),"",INDEX(#REF!,1,SMALL(A79:A92,13))))</f>
        <v/>
      </c>
    </row>
    <row r="92" spans="1:15" ht="9" thickBot="1" x14ac:dyDescent="0.2">
      <c r="A92" s="56" t="e">
        <f>IF(#REF!="○",IF(#REF!="○",IF(#REF!="○",COLUMN(#REF!),""),""),"")</f>
        <v>#REF!</v>
      </c>
      <c r="B92" s="58" t="str">
        <f>IF(ISERROR(IF(COUNT(A79:A92)&lt;ROW(A1),"",INDEX(#REF!,1,SMALL(A79:A92,14))))=TRUE,"",IF(COUNT(A79:A92)&lt;ROW(A1),"",INDEX(#REF!,1,SMALL(A79:A92,14))))</f>
        <v/>
      </c>
    </row>
    <row r="93" spans="1:15" x14ac:dyDescent="0.15">
      <c r="A93" s="59" t="s">
        <v>3</v>
      </c>
      <c r="B93" s="10" t="s">
        <v>3</v>
      </c>
      <c r="C93" s="7" t="s">
        <v>3</v>
      </c>
      <c r="D93" s="7" t="s">
        <v>3</v>
      </c>
      <c r="E93" s="7" t="s">
        <v>3</v>
      </c>
      <c r="F93" s="7" t="s">
        <v>3</v>
      </c>
      <c r="G93" s="7" t="s">
        <v>3</v>
      </c>
      <c r="H93" s="7" t="s">
        <v>3</v>
      </c>
      <c r="I93" s="7" t="s">
        <v>3</v>
      </c>
      <c r="J93" s="7" t="s">
        <v>3</v>
      </c>
      <c r="K93" s="7" t="s">
        <v>3</v>
      </c>
      <c r="L93" s="7" t="s">
        <v>3</v>
      </c>
      <c r="M93" s="7" t="s">
        <v>3</v>
      </c>
      <c r="N93" s="8" t="e">
        <v>#VALUE!</v>
      </c>
    </row>
    <row r="94" spans="1:15" x14ac:dyDescent="0.15">
      <c r="A94" s="9" t="b">
        <v>0</v>
      </c>
      <c r="B94" s="10" t="s">
        <v>3</v>
      </c>
      <c r="C94" s="10" t="s">
        <v>3</v>
      </c>
      <c r="D94" s="2"/>
      <c r="E94" s="2"/>
      <c r="F94" s="2"/>
      <c r="G94" s="2"/>
      <c r="H94" s="2"/>
      <c r="I94" s="2"/>
      <c r="J94" s="2"/>
      <c r="K94" s="2"/>
      <c r="L94" s="11"/>
    </row>
    <row r="95" spans="1:15" ht="9" thickBot="1" x14ac:dyDescent="0.2">
      <c r="A95" s="12" t="s">
        <v>3</v>
      </c>
      <c r="B95" s="13" t="s">
        <v>3</v>
      </c>
      <c r="C95" s="13" t="s">
        <v>3</v>
      </c>
      <c r="D95" s="13" t="s">
        <v>3</v>
      </c>
      <c r="E95" s="13" t="s">
        <v>3</v>
      </c>
      <c r="F95" s="13" t="s">
        <v>3</v>
      </c>
      <c r="G95" s="13" t="s">
        <v>3</v>
      </c>
      <c r="H95" s="13" t="s">
        <v>3</v>
      </c>
      <c r="I95" s="10" t="s">
        <v>3</v>
      </c>
      <c r="J95" s="10" t="s">
        <v>3</v>
      </c>
      <c r="K95" s="10" t="s">
        <v>3</v>
      </c>
      <c r="L95" s="11"/>
    </row>
    <row r="96" spans="1:15" ht="20.25" customHeight="1" thickBot="1" x14ac:dyDescent="0.2">
      <c r="I96" s="14" t="s">
        <v>136</v>
      </c>
      <c r="J96" s="15" t="s">
        <v>137</v>
      </c>
      <c r="K96" s="15" t="s">
        <v>138</v>
      </c>
      <c r="L96" s="15" t="s">
        <v>139</v>
      </c>
      <c r="M96" s="15" t="s">
        <v>140</v>
      </c>
      <c r="N96" s="16" t="s">
        <v>141</v>
      </c>
      <c r="O96" s="6"/>
    </row>
    <row r="97" spans="1:14" ht="9" thickBot="1" x14ac:dyDescent="0.2">
      <c r="A97" s="17" t="e">
        <f>IF(#REF!="○",#REF!,IF(#REF!="○",#REF!,IF(#REF!="○",#REF!,IF(#REF!="○",#REF!,""))))</f>
        <v>#REF!</v>
      </c>
      <c r="B97" s="18" t="e">
        <f>IF(#REF!="○",#REF!,IF(#REF!="○",#REF!,IF(#REF!="○",#REF!,IF(#REF!="○",#REF!,""))))</f>
        <v>#REF!</v>
      </c>
      <c r="C97" s="19" t="e">
        <f>IF(#REF!="○",#REF!,IF(#REF!="○",#REF!,IF(#REF!="○",#REF!,IF(#REF!="○",#REF!,""))))</f>
        <v>#REF!</v>
      </c>
      <c r="D97" s="18" t="e">
        <f>IF(#REF!="○",#REF!,IF(#REF!="○",#REF!,IF(#REF!="○",#REF!,IF(#REF!="○",#REF!,""))))</f>
        <v>#REF!</v>
      </c>
      <c r="E97" s="19" t="e">
        <f>IF(#REF!="○",#REF!,IF(#REF!="○",#REF!,IF(#REF!="○",#REF!,IF(#REF!="○",#REF!,""))))</f>
        <v>#REF!</v>
      </c>
      <c r="F97" s="18" t="e">
        <f>IF(#REF!="○",#REF!,IF(#REF!="○",#REF!,IF(#REF!="○",#REF!,IF(#REF!="○",#REF!,""))))</f>
        <v>#REF!</v>
      </c>
      <c r="G97" s="19" t="e">
        <f>IF(#REF!="○",#REF!,IF(#REF!="○",#REF!,IF(#REF!="○",#REF!,IF(#REF!="○",#REF!,""))))</f>
        <v>#REF!</v>
      </c>
      <c r="H97" s="20" t="e">
        <f>IF(#REF!="○",#REF!,IF(#REF!="○",#REF!,IF(#REF!="○",#REF!,IF(#REF!="○",#REF!,""))))</f>
        <v>#REF!</v>
      </c>
      <c r="I97" s="21" t="e">
        <f>MIN(A97:H97)</f>
        <v>#REF!</v>
      </c>
      <c r="J97" s="22" t="e">
        <f>IF(I97&lt;L97,"",I97)</f>
        <v>#REF!</v>
      </c>
      <c r="K97" s="23" t="e">
        <f>IF(N97&lt;L97,"",N97)</f>
        <v>#REF!</v>
      </c>
      <c r="L97" s="24" t="e">
        <f>IF(M97="",MIN(I97,N97),IF(MIN(I97,N97)&gt;M97,MIN(I97,N97),M97+1))</f>
        <v>#REF!</v>
      </c>
      <c r="M97" s="25" t="e">
        <f>IF(AND(#REF!="",#REF!="",#REF!="",#REF!="",#REF!=""),"",MAX(#REF!))</f>
        <v>#REF!</v>
      </c>
      <c r="N97" s="26" t="e">
        <f>IF(NOT(AND(#REF!="",#REF!="",#REF!="",#REF!="",#REF!="",#REF!="",#REF!="",#REF!="",#REF!="")),MIN(#REF!),"")</f>
        <v>#REF!</v>
      </c>
    </row>
    <row r="98" spans="1:14" ht="9" thickBot="1" x14ac:dyDescent="0.2">
      <c r="A98" s="27" t="e">
        <f>IF(#REF!="","",YEAR(#REF!))</f>
        <v>#REF!</v>
      </c>
      <c r="B98" s="28" t="e">
        <f>IF(#REF!="","",YEAR(#REF!))</f>
        <v>#REF!</v>
      </c>
      <c r="C98" s="28" t="e">
        <f>IF(#REF!="","",YEAR(#REF!))</f>
        <v>#REF!</v>
      </c>
      <c r="D98" s="28" t="e">
        <f>IF(#REF!="","",YEAR(#REF!))</f>
        <v>#REF!</v>
      </c>
      <c r="E98" s="29" t="e">
        <f>IF(#REF!="","",YEAR(#REF!))</f>
        <v>#REF!</v>
      </c>
      <c r="F98" s="65" t="e">
        <f>IF(OR(L97=43586,L97&gt;43586),F100-30,F100)</f>
        <v>#REF!</v>
      </c>
      <c r="G98" s="30" t="e">
        <f>IF(#REF!="","",MONTH(#REF!))</f>
        <v>#REF!</v>
      </c>
      <c r="H98" s="30" t="e">
        <f>IF(#REF!="","",DAY(#REF!))</f>
        <v>#REF!</v>
      </c>
      <c r="I98" s="31"/>
      <c r="J98" s="32">
        <f>IF(ISERROR(YEAR(I98))=TRUE,"",YEAR(I98))</f>
        <v>1900</v>
      </c>
      <c r="K98" s="33">
        <f>IF(ISERROR(MONTH(I98))=TRUE,"",MONTH(I98))</f>
        <v>1</v>
      </c>
      <c r="L98" s="34">
        <f>IF(ISERROR(DAY(I98))=TRUE,"",DAY(I98))</f>
        <v>0</v>
      </c>
    </row>
    <row r="99" spans="1:14" ht="9" thickBot="1" x14ac:dyDescent="0.2">
      <c r="A99" s="1" t="s">
        <v>142</v>
      </c>
      <c r="B99" s="35" t="e">
        <f>IF(OR(A97="",B97=""),"",MAX(A97:B97))</f>
        <v>#REF!</v>
      </c>
      <c r="C99" s="36" t="s">
        <v>143</v>
      </c>
      <c r="D99" s="37" t="e">
        <f>IF(AND(C97="",D97=""),"",MIN(C97:D97))</f>
        <v>#REF!</v>
      </c>
      <c r="E99" s="36" t="s">
        <v>144</v>
      </c>
      <c r="F99" s="37" t="e">
        <f>IF(OR(E97="",F97=""),"",(MIN(E97:F97)))</f>
        <v>#REF!</v>
      </c>
      <c r="G99" s="36" t="s">
        <v>145</v>
      </c>
      <c r="H99" s="38" t="e">
        <f>IF(AND(G97="",H97=""),"",MIN(G97:H97))</f>
        <v>#REF!</v>
      </c>
    </row>
    <row r="100" spans="1:14" x14ac:dyDescent="0.15">
      <c r="A100" s="39" t="b">
        <v>1</v>
      </c>
      <c r="F100" s="30" t="e">
        <f>IF(E98="","",E98-1988)</f>
        <v>#REF!</v>
      </c>
    </row>
  </sheetData>
  <phoneticPr fontId="3"/>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election activeCell="K98" sqref="K98"/>
    </sheetView>
  </sheetViews>
  <sheetFormatPr defaultRowHeight="13.5" x14ac:dyDescent="0.15"/>
  <cols>
    <col min="3" max="3" width="10.875" bestFit="1" customWidth="1"/>
  </cols>
  <sheetData>
    <row r="1" spans="1:8" x14ac:dyDescent="0.15">
      <c r="A1" t="s">
        <v>152</v>
      </c>
    </row>
    <row r="2" spans="1:8" x14ac:dyDescent="0.15">
      <c r="A2" t="s">
        <v>153</v>
      </c>
      <c r="B2" t="e">
        <f>IF(#REF!="元",31,IF(#REF!="","",#REF!+30))</f>
        <v>#REF!</v>
      </c>
    </row>
    <row r="7" spans="1:8" x14ac:dyDescent="0.15">
      <c r="C7" t="s">
        <v>146</v>
      </c>
      <c r="D7" t="s">
        <v>147</v>
      </c>
      <c r="E7" t="s">
        <v>148</v>
      </c>
      <c r="F7" t="s">
        <v>149</v>
      </c>
      <c r="G7" t="s">
        <v>150</v>
      </c>
      <c r="H7" t="s">
        <v>151</v>
      </c>
    </row>
    <row r="8" spans="1:8" x14ac:dyDescent="0.15">
      <c r="B8" t="e">
        <f>IF(#REF!="","",#REF!)</f>
        <v>#REF!</v>
      </c>
      <c r="C8" t="e">
        <f>IF(#REF!="","",#REF!)</f>
        <v>#REF!</v>
      </c>
      <c r="D8" t="e">
        <f>C8+1</f>
        <v>#REF!</v>
      </c>
      <c r="E8" t="e">
        <f>D8+1</f>
        <v>#REF!</v>
      </c>
      <c r="F8" t="e">
        <f>E8+1</f>
        <v>#REF!</v>
      </c>
      <c r="G8" t="e">
        <f>F8+1</f>
        <v>#REF!</v>
      </c>
      <c r="H8" t="e">
        <f>G8+1</f>
        <v>#REF!</v>
      </c>
    </row>
    <row r="9" spans="1:8" x14ac:dyDescent="0.15">
      <c r="B9" t="s">
        <v>154</v>
      </c>
      <c r="C9" t="e">
        <f>IF($B$8="令和",C8+30,C8)</f>
        <v>#REF!</v>
      </c>
      <c r="D9" t="e">
        <f t="shared" ref="D9:H9" si="0">IF($B$8="令和",D8+30,D8)</f>
        <v>#REF!</v>
      </c>
      <c r="E9" t="e">
        <f t="shared" si="0"/>
        <v>#REF!</v>
      </c>
      <c r="F9" t="e">
        <f t="shared" si="0"/>
        <v>#REF!</v>
      </c>
      <c r="G9" t="e">
        <f>IF($B$8="令和",G8+30,G8)</f>
        <v>#REF!</v>
      </c>
      <c r="H9" t="e">
        <f t="shared" si="0"/>
        <v>#REF!</v>
      </c>
    </row>
    <row r="10" spans="1:8" x14ac:dyDescent="0.15">
      <c r="C10" t="e">
        <f>IF(AND($B$8="平成",C8&lt;32),"(平成"&amp;(C8)&amp;"年）",IF(AND($B$8="平成",C8&gt;31),"(令和"&amp;(C8-30)&amp;"年）",IF($B$8="令和","(令和"&amp;(C8)&amp;"年）",FALSE)))</f>
        <v>#REF!</v>
      </c>
      <c r="D10" t="e">
        <f t="shared" ref="D10:H10" si="1">IF(AND($B$8="平成",D8&lt;32),"(平成"&amp;(D8)&amp;"年）",IF(AND($B$8="平成",D8&gt;31),"(令和"&amp;(D8-30)&amp;"年）",IF($B$8="令和","(令和"&amp;(D8)&amp;"年）",FALSE)))</f>
        <v>#REF!</v>
      </c>
      <c r="E10" t="e">
        <f t="shared" si="1"/>
        <v>#REF!</v>
      </c>
      <c r="F10" t="e">
        <f t="shared" si="1"/>
        <v>#REF!</v>
      </c>
      <c r="G10" t="e">
        <f t="shared" si="1"/>
        <v>#REF!</v>
      </c>
      <c r="H10" t="e">
        <f t="shared" si="1"/>
        <v>#REF!</v>
      </c>
    </row>
    <row r="11" spans="1:8" x14ac:dyDescent="0.15">
      <c r="C11" t="e">
        <f>IF($B$2&gt;C9,"実績",IF($B$2=C9,"計画・実績","計画"))</f>
        <v>#REF!</v>
      </c>
      <c r="D11" t="e">
        <f t="shared" ref="D11:H11" si="2">IF($B$2&gt;D9,"実績",IF($B$2=D9,"計画・実績","計画"))</f>
        <v>#REF!</v>
      </c>
      <c r="E11" t="e">
        <f t="shared" si="2"/>
        <v>#REF!</v>
      </c>
      <c r="F11" t="e">
        <f t="shared" si="2"/>
        <v>#REF!</v>
      </c>
      <c r="G11" t="e">
        <f t="shared" si="2"/>
        <v>#REF!</v>
      </c>
      <c r="H11" t="e">
        <f t="shared" si="2"/>
        <v>#REF!</v>
      </c>
    </row>
    <row r="13" spans="1:8" x14ac:dyDescent="0.15">
      <c r="B13" s="64"/>
    </row>
    <row r="14" spans="1:8" x14ac:dyDescent="0.15">
      <c r="B14" s="63"/>
    </row>
    <row r="69" spans="17:17" x14ac:dyDescent="0.15">
      <c r="Q69" t="e">
        <f>IF(元号変換!G11="","")</f>
        <v>#REF!</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1"/>
  <sheetViews>
    <sheetView tabSelected="1" view="pageBreakPreview" zoomScale="80" zoomScaleNormal="100" zoomScaleSheetLayoutView="80" workbookViewId="0">
      <selection activeCell="Q4" sqref="Q4"/>
    </sheetView>
  </sheetViews>
  <sheetFormatPr defaultRowHeight="14.25" x14ac:dyDescent="0.15"/>
  <cols>
    <col min="1" max="1" width="1.125" style="66" customWidth="1"/>
    <col min="2" max="2" width="5.5" style="66" bestFit="1" customWidth="1"/>
    <col min="3" max="3" width="24.375" style="66" customWidth="1"/>
    <col min="4" max="4" width="8.125" style="66" customWidth="1"/>
    <col min="5" max="5" width="10.875" style="66" customWidth="1"/>
    <col min="6" max="6" width="6.75" style="66" bestFit="1" customWidth="1"/>
    <col min="7" max="10" width="7.125" style="66" customWidth="1"/>
    <col min="11" max="11" width="7.125" style="68" customWidth="1"/>
    <col min="12" max="12" width="9.5" style="68" customWidth="1"/>
    <col min="13" max="13" width="9.875" style="68" customWidth="1"/>
    <col min="14" max="14" width="9" style="66"/>
    <col min="15" max="15" width="12" style="66" bestFit="1" customWidth="1"/>
    <col min="16" max="16384" width="9" style="66"/>
  </cols>
  <sheetData>
    <row r="1" spans="1:15" ht="15" customHeight="1" x14ac:dyDescent="0.15">
      <c r="B1" s="152"/>
      <c r="C1" s="153"/>
      <c r="F1" s="67"/>
    </row>
    <row r="2" spans="1:15" ht="15.75" customHeight="1" x14ac:dyDescent="0.15">
      <c r="B2" s="154"/>
      <c r="C2" s="154"/>
      <c r="H2" s="69"/>
      <c r="I2" s="70"/>
      <c r="J2" s="70"/>
      <c r="K2" s="155"/>
      <c r="L2" s="156"/>
      <c r="M2" s="156"/>
      <c r="N2" s="156"/>
    </row>
    <row r="3" spans="1:15" ht="10.5" customHeight="1" x14ac:dyDescent="0.15"/>
    <row r="4" spans="1:15" ht="22.5" customHeight="1" x14ac:dyDescent="0.15">
      <c r="A4" s="157" t="s">
        <v>4</v>
      </c>
      <c r="B4" s="157"/>
      <c r="C4" s="157"/>
      <c r="D4" s="157"/>
      <c r="E4" s="157"/>
      <c r="F4" s="157"/>
      <c r="G4" s="157"/>
      <c r="H4" s="157"/>
      <c r="I4" s="157"/>
      <c r="J4" s="157"/>
      <c r="K4" s="157"/>
      <c r="L4" s="157"/>
      <c r="M4" s="71"/>
    </row>
    <row r="5" spans="1:15" ht="6" customHeight="1" x14ac:dyDescent="0.15"/>
    <row r="6" spans="1:15" ht="18.75" customHeight="1" x14ac:dyDescent="0.15">
      <c r="B6" s="158" t="s">
        <v>5</v>
      </c>
      <c r="C6" s="158"/>
      <c r="D6" s="158"/>
      <c r="E6" s="158"/>
      <c r="F6" s="158"/>
      <c r="G6" s="158"/>
      <c r="H6" s="158"/>
      <c r="I6" s="158"/>
      <c r="J6" s="158"/>
      <c r="K6" s="158"/>
      <c r="L6" s="158"/>
      <c r="M6" s="72"/>
    </row>
    <row r="7" spans="1:15" ht="25.5" customHeight="1" x14ac:dyDescent="0.15">
      <c r="B7" s="159" t="s">
        <v>6</v>
      </c>
      <c r="C7" s="159" t="s">
        <v>7</v>
      </c>
      <c r="D7" s="160" t="s">
        <v>8</v>
      </c>
      <c r="E7" s="159" t="s">
        <v>9</v>
      </c>
      <c r="F7" s="161" t="s">
        <v>155</v>
      </c>
      <c r="G7" s="162"/>
      <c r="H7" s="162"/>
      <c r="I7" s="162"/>
      <c r="J7" s="163"/>
      <c r="K7" s="135" t="s">
        <v>156</v>
      </c>
      <c r="L7" s="136"/>
      <c r="M7" s="135" t="s">
        <v>157</v>
      </c>
      <c r="N7" s="141"/>
    </row>
    <row r="8" spans="1:15" x14ac:dyDescent="0.15">
      <c r="B8" s="159"/>
      <c r="C8" s="159"/>
      <c r="D8" s="160"/>
      <c r="E8" s="159"/>
      <c r="F8" s="146" t="s">
        <v>10</v>
      </c>
      <c r="G8" s="148" t="s">
        <v>11</v>
      </c>
      <c r="H8" s="146"/>
      <c r="I8" s="146" t="s">
        <v>12</v>
      </c>
      <c r="J8" s="146"/>
      <c r="K8" s="137"/>
      <c r="L8" s="138"/>
      <c r="M8" s="142"/>
      <c r="N8" s="143"/>
    </row>
    <row r="9" spans="1:15" x14ac:dyDescent="0.15">
      <c r="B9" s="159"/>
      <c r="C9" s="159"/>
      <c r="D9" s="160"/>
      <c r="E9" s="159"/>
      <c r="F9" s="147"/>
      <c r="G9" s="73" t="s">
        <v>13</v>
      </c>
      <c r="H9" s="74" t="s">
        <v>14</v>
      </c>
      <c r="I9" s="75" t="s">
        <v>13</v>
      </c>
      <c r="J9" s="76" t="s">
        <v>14</v>
      </c>
      <c r="K9" s="139"/>
      <c r="L9" s="140"/>
      <c r="M9" s="144"/>
      <c r="N9" s="145"/>
    </row>
    <row r="10" spans="1:15" ht="18" customHeight="1" x14ac:dyDescent="0.15">
      <c r="B10" s="77">
        <v>1</v>
      </c>
      <c r="C10" s="78"/>
      <c r="D10" s="77"/>
      <c r="E10" s="79"/>
      <c r="F10" s="80"/>
      <c r="G10" s="81"/>
      <c r="H10" s="82"/>
      <c r="I10" s="83"/>
      <c r="J10" s="84"/>
      <c r="K10" s="149"/>
      <c r="L10" s="150"/>
      <c r="M10" s="151"/>
      <c r="N10" s="150"/>
      <c r="O10" s="85">
        <f>E10</f>
        <v>0</v>
      </c>
    </row>
    <row r="11" spans="1:15" ht="18" customHeight="1" x14ac:dyDescent="0.15">
      <c r="B11" s="86">
        <v>2</v>
      </c>
      <c r="C11" s="87"/>
      <c r="D11" s="86"/>
      <c r="E11" s="88"/>
      <c r="F11" s="89"/>
      <c r="G11" s="90"/>
      <c r="H11" s="91"/>
      <c r="I11" s="92"/>
      <c r="J11" s="93"/>
      <c r="K11" s="164"/>
      <c r="L11" s="165"/>
      <c r="M11" s="166"/>
      <c r="N11" s="165"/>
      <c r="O11" s="85">
        <f t="shared" ref="O11:O29" si="0">E11</f>
        <v>0</v>
      </c>
    </row>
    <row r="12" spans="1:15" ht="18" customHeight="1" x14ac:dyDescent="0.15">
      <c r="B12" s="86">
        <v>3</v>
      </c>
      <c r="C12" s="87"/>
      <c r="D12" s="86"/>
      <c r="E12" s="88"/>
      <c r="F12" s="89"/>
      <c r="G12" s="90"/>
      <c r="H12" s="91"/>
      <c r="I12" s="92"/>
      <c r="J12" s="93"/>
      <c r="K12" s="164"/>
      <c r="L12" s="165"/>
      <c r="M12" s="166"/>
      <c r="N12" s="165"/>
      <c r="O12" s="85">
        <f t="shared" si="0"/>
        <v>0</v>
      </c>
    </row>
    <row r="13" spans="1:15" ht="18" customHeight="1" x14ac:dyDescent="0.15">
      <c r="B13" s="86">
        <v>4</v>
      </c>
      <c r="C13" s="87"/>
      <c r="D13" s="86"/>
      <c r="E13" s="88"/>
      <c r="F13" s="89"/>
      <c r="G13" s="90"/>
      <c r="H13" s="91"/>
      <c r="I13" s="92"/>
      <c r="J13" s="93"/>
      <c r="K13" s="164"/>
      <c r="L13" s="165"/>
      <c r="M13" s="166"/>
      <c r="N13" s="165"/>
      <c r="O13" s="85">
        <f t="shared" si="0"/>
        <v>0</v>
      </c>
    </row>
    <row r="14" spans="1:15" ht="18" customHeight="1" x14ac:dyDescent="0.15">
      <c r="B14" s="86">
        <v>5</v>
      </c>
      <c r="C14" s="87"/>
      <c r="D14" s="86"/>
      <c r="E14" s="88"/>
      <c r="F14" s="89"/>
      <c r="G14" s="90"/>
      <c r="H14" s="91"/>
      <c r="I14" s="92"/>
      <c r="J14" s="93"/>
      <c r="K14" s="164"/>
      <c r="L14" s="165"/>
      <c r="M14" s="166"/>
      <c r="N14" s="165"/>
      <c r="O14" s="85">
        <f t="shared" si="0"/>
        <v>0</v>
      </c>
    </row>
    <row r="15" spans="1:15" ht="18" customHeight="1" x14ac:dyDescent="0.15">
      <c r="B15" s="86">
        <v>6</v>
      </c>
      <c r="C15" s="87"/>
      <c r="D15" s="86"/>
      <c r="E15" s="88"/>
      <c r="F15" s="89"/>
      <c r="G15" s="90"/>
      <c r="H15" s="91"/>
      <c r="I15" s="92"/>
      <c r="J15" s="93"/>
      <c r="K15" s="164"/>
      <c r="L15" s="165"/>
      <c r="M15" s="166"/>
      <c r="N15" s="165"/>
      <c r="O15" s="85">
        <f t="shared" si="0"/>
        <v>0</v>
      </c>
    </row>
    <row r="16" spans="1:15" ht="18" customHeight="1" x14ac:dyDescent="0.15">
      <c r="B16" s="86">
        <v>7</v>
      </c>
      <c r="C16" s="87"/>
      <c r="D16" s="86"/>
      <c r="E16" s="88"/>
      <c r="F16" s="89"/>
      <c r="G16" s="90"/>
      <c r="H16" s="91"/>
      <c r="I16" s="92"/>
      <c r="J16" s="93"/>
      <c r="K16" s="164"/>
      <c r="L16" s="165"/>
      <c r="M16" s="166"/>
      <c r="N16" s="165"/>
      <c r="O16" s="85">
        <f t="shared" si="0"/>
        <v>0</v>
      </c>
    </row>
    <row r="17" spans="1:15" ht="18" customHeight="1" x14ac:dyDescent="0.15">
      <c r="B17" s="86">
        <v>8</v>
      </c>
      <c r="C17" s="87"/>
      <c r="D17" s="86"/>
      <c r="E17" s="88"/>
      <c r="F17" s="89"/>
      <c r="G17" s="90"/>
      <c r="H17" s="91"/>
      <c r="I17" s="92"/>
      <c r="J17" s="93"/>
      <c r="K17" s="164"/>
      <c r="L17" s="165"/>
      <c r="M17" s="166"/>
      <c r="N17" s="165"/>
      <c r="O17" s="85">
        <f t="shared" si="0"/>
        <v>0</v>
      </c>
    </row>
    <row r="18" spans="1:15" ht="18" customHeight="1" x14ac:dyDescent="0.15">
      <c r="B18" s="86">
        <v>9</v>
      </c>
      <c r="C18" s="87"/>
      <c r="D18" s="86"/>
      <c r="E18" s="88"/>
      <c r="F18" s="89"/>
      <c r="G18" s="90"/>
      <c r="H18" s="91"/>
      <c r="I18" s="92"/>
      <c r="J18" s="93"/>
      <c r="K18" s="164"/>
      <c r="L18" s="165"/>
      <c r="M18" s="166"/>
      <c r="N18" s="165"/>
      <c r="O18" s="85">
        <f t="shared" si="0"/>
        <v>0</v>
      </c>
    </row>
    <row r="19" spans="1:15" ht="18" customHeight="1" x14ac:dyDescent="0.15">
      <c r="B19" s="86">
        <v>10</v>
      </c>
      <c r="C19" s="87"/>
      <c r="D19" s="86"/>
      <c r="E19" s="88"/>
      <c r="F19" s="89"/>
      <c r="G19" s="90"/>
      <c r="H19" s="91"/>
      <c r="I19" s="92"/>
      <c r="J19" s="93"/>
      <c r="K19" s="164"/>
      <c r="L19" s="165"/>
      <c r="M19" s="166"/>
      <c r="N19" s="165"/>
      <c r="O19" s="85">
        <f t="shared" si="0"/>
        <v>0</v>
      </c>
    </row>
    <row r="20" spans="1:15" ht="18" customHeight="1" x14ac:dyDescent="0.15">
      <c r="B20" s="86">
        <v>11</v>
      </c>
      <c r="C20" s="87"/>
      <c r="D20" s="86"/>
      <c r="E20" s="88"/>
      <c r="F20" s="89"/>
      <c r="G20" s="90"/>
      <c r="H20" s="91"/>
      <c r="I20" s="92"/>
      <c r="J20" s="93"/>
      <c r="K20" s="164"/>
      <c r="L20" s="165"/>
      <c r="M20" s="166"/>
      <c r="N20" s="165"/>
      <c r="O20" s="85">
        <f t="shared" si="0"/>
        <v>0</v>
      </c>
    </row>
    <row r="21" spans="1:15" ht="18" customHeight="1" x14ac:dyDescent="0.15">
      <c r="B21" s="86">
        <v>12</v>
      </c>
      <c r="C21" s="87"/>
      <c r="D21" s="86"/>
      <c r="E21" s="88"/>
      <c r="F21" s="89"/>
      <c r="G21" s="90"/>
      <c r="H21" s="91"/>
      <c r="I21" s="92"/>
      <c r="J21" s="93"/>
      <c r="K21" s="164"/>
      <c r="L21" s="165"/>
      <c r="M21" s="166"/>
      <c r="N21" s="165"/>
      <c r="O21" s="85">
        <f t="shared" si="0"/>
        <v>0</v>
      </c>
    </row>
    <row r="22" spans="1:15" ht="18" customHeight="1" x14ac:dyDescent="0.15">
      <c r="B22" s="86">
        <v>13</v>
      </c>
      <c r="C22" s="87"/>
      <c r="D22" s="86"/>
      <c r="E22" s="88"/>
      <c r="F22" s="89"/>
      <c r="G22" s="90"/>
      <c r="H22" s="91"/>
      <c r="I22" s="92"/>
      <c r="J22" s="93"/>
      <c r="K22" s="164"/>
      <c r="L22" s="165"/>
      <c r="M22" s="166"/>
      <c r="N22" s="165"/>
      <c r="O22" s="85">
        <f t="shared" si="0"/>
        <v>0</v>
      </c>
    </row>
    <row r="23" spans="1:15" ht="18" customHeight="1" x14ac:dyDescent="0.15">
      <c r="B23" s="86">
        <v>14</v>
      </c>
      <c r="C23" s="87"/>
      <c r="D23" s="86"/>
      <c r="E23" s="88"/>
      <c r="F23" s="89"/>
      <c r="G23" s="90"/>
      <c r="H23" s="91"/>
      <c r="I23" s="92"/>
      <c r="J23" s="93"/>
      <c r="K23" s="164"/>
      <c r="L23" s="165"/>
      <c r="M23" s="166"/>
      <c r="N23" s="165"/>
      <c r="O23" s="85">
        <f t="shared" si="0"/>
        <v>0</v>
      </c>
    </row>
    <row r="24" spans="1:15" ht="18" customHeight="1" x14ac:dyDescent="0.15">
      <c r="B24" s="86">
        <v>15</v>
      </c>
      <c r="C24" s="87"/>
      <c r="D24" s="86"/>
      <c r="E24" s="88"/>
      <c r="F24" s="89"/>
      <c r="G24" s="90"/>
      <c r="H24" s="91"/>
      <c r="I24" s="92"/>
      <c r="J24" s="93"/>
      <c r="K24" s="164"/>
      <c r="L24" s="165"/>
      <c r="M24" s="166"/>
      <c r="N24" s="165"/>
      <c r="O24" s="85">
        <f t="shared" si="0"/>
        <v>0</v>
      </c>
    </row>
    <row r="25" spans="1:15" ht="18" customHeight="1" x14ac:dyDescent="0.15">
      <c r="B25" s="86">
        <v>16</v>
      </c>
      <c r="C25" s="87"/>
      <c r="D25" s="86"/>
      <c r="E25" s="88"/>
      <c r="F25" s="89"/>
      <c r="G25" s="90"/>
      <c r="H25" s="91"/>
      <c r="I25" s="92"/>
      <c r="J25" s="93"/>
      <c r="K25" s="164"/>
      <c r="L25" s="165"/>
      <c r="M25" s="166"/>
      <c r="N25" s="165"/>
      <c r="O25" s="85">
        <f t="shared" si="0"/>
        <v>0</v>
      </c>
    </row>
    <row r="26" spans="1:15" ht="18" customHeight="1" x14ac:dyDescent="0.15">
      <c r="B26" s="86">
        <v>17</v>
      </c>
      <c r="C26" s="87"/>
      <c r="D26" s="86"/>
      <c r="E26" s="88"/>
      <c r="F26" s="89"/>
      <c r="G26" s="90"/>
      <c r="H26" s="91"/>
      <c r="I26" s="92"/>
      <c r="J26" s="93"/>
      <c r="K26" s="164"/>
      <c r="L26" s="165"/>
      <c r="M26" s="166"/>
      <c r="N26" s="165"/>
      <c r="O26" s="85">
        <f t="shared" si="0"/>
        <v>0</v>
      </c>
    </row>
    <row r="27" spans="1:15" ht="18" customHeight="1" x14ac:dyDescent="0.15">
      <c r="B27" s="86">
        <v>18</v>
      </c>
      <c r="C27" s="87"/>
      <c r="D27" s="86"/>
      <c r="E27" s="88"/>
      <c r="F27" s="89"/>
      <c r="G27" s="90"/>
      <c r="H27" s="91"/>
      <c r="I27" s="92"/>
      <c r="J27" s="93"/>
      <c r="K27" s="164"/>
      <c r="L27" s="165"/>
      <c r="M27" s="166"/>
      <c r="N27" s="165"/>
      <c r="O27" s="85">
        <f t="shared" si="0"/>
        <v>0</v>
      </c>
    </row>
    <row r="28" spans="1:15" ht="18" customHeight="1" x14ac:dyDescent="0.15">
      <c r="B28" s="86">
        <v>19</v>
      </c>
      <c r="C28" s="87"/>
      <c r="D28" s="86"/>
      <c r="E28" s="88"/>
      <c r="F28" s="89"/>
      <c r="G28" s="90"/>
      <c r="H28" s="91"/>
      <c r="I28" s="92"/>
      <c r="J28" s="93"/>
      <c r="K28" s="164"/>
      <c r="L28" s="165"/>
      <c r="M28" s="166"/>
      <c r="N28" s="165"/>
      <c r="O28" s="85">
        <f t="shared" si="0"/>
        <v>0</v>
      </c>
    </row>
    <row r="29" spans="1:15" ht="18" customHeight="1" thickBot="1" x14ac:dyDescent="0.2">
      <c r="B29" s="94">
        <v>20</v>
      </c>
      <c r="C29" s="95"/>
      <c r="D29" s="94"/>
      <c r="E29" s="96"/>
      <c r="F29" s="97"/>
      <c r="G29" s="98"/>
      <c r="H29" s="99"/>
      <c r="I29" s="100"/>
      <c r="J29" s="101"/>
      <c r="K29" s="179"/>
      <c r="L29" s="180"/>
      <c r="M29" s="181"/>
      <c r="N29" s="180"/>
      <c r="O29" s="85">
        <f t="shared" si="0"/>
        <v>0</v>
      </c>
    </row>
    <row r="30" spans="1:15" ht="18" customHeight="1" thickTop="1" thickBot="1" x14ac:dyDescent="0.2">
      <c r="B30" s="182" t="s">
        <v>15</v>
      </c>
      <c r="C30" s="183"/>
      <c r="D30" s="184"/>
      <c r="E30" s="102" t="str">
        <f>IF(SUM(E10:E29)=0,"",SUM((E10:E29)))</f>
        <v/>
      </c>
      <c r="F30" s="103"/>
      <c r="G30" s="104"/>
      <c r="H30" s="104"/>
      <c r="I30" s="104"/>
      <c r="J30" s="104"/>
      <c r="K30" s="104"/>
      <c r="L30" s="105"/>
      <c r="M30" s="106"/>
    </row>
    <row r="31" spans="1:15" ht="18" customHeight="1" thickTop="1" x14ac:dyDescent="0.15">
      <c r="A31" s="107"/>
      <c r="B31" s="185" t="s">
        <v>16</v>
      </c>
      <c r="C31" s="108" t="s">
        <v>17</v>
      </c>
      <c r="D31" s="109" t="s">
        <v>18</v>
      </c>
      <c r="E31" s="110" t="str">
        <f ca="1">IF(SUMIF(F10:O29,"○",O10:O29)=0,"",(SUMIF(F10:O29,"○",O10:O29)))</f>
        <v/>
      </c>
      <c r="F31" s="188" t="s">
        <v>158</v>
      </c>
      <c r="G31" s="189"/>
      <c r="H31" s="190"/>
      <c r="I31" s="111"/>
      <c r="J31" s="112"/>
      <c r="K31" s="112"/>
      <c r="L31" s="112"/>
      <c r="M31" s="113"/>
    </row>
    <row r="32" spans="1:15" ht="18" customHeight="1" x14ac:dyDescent="0.15">
      <c r="A32" s="107"/>
      <c r="B32" s="186"/>
      <c r="C32" s="114" t="s">
        <v>19</v>
      </c>
      <c r="D32" s="115" t="s">
        <v>20</v>
      </c>
      <c r="E32" s="116" t="str">
        <f ca="1">IF(SUMIF(G10:O29,"○",O10:O29)=0,"",SUMIF(G10:O29,"○",O10:O29))</f>
        <v/>
      </c>
      <c r="F32" s="191" t="str">
        <f ca="1">IF(AND(E31="",E32="",E33="")=FALSE,SUM(E31:E33),"")</f>
        <v/>
      </c>
      <c r="G32" s="192"/>
      <c r="H32" s="193"/>
      <c r="I32" s="111"/>
      <c r="J32" s="112"/>
      <c r="K32" s="112"/>
      <c r="L32" s="112"/>
      <c r="M32" s="113"/>
    </row>
    <row r="33" spans="1:13" ht="18" customHeight="1" thickBot="1" x14ac:dyDescent="0.2">
      <c r="A33" s="107"/>
      <c r="B33" s="186"/>
      <c r="C33" s="114" t="s">
        <v>21</v>
      </c>
      <c r="D33" s="115" t="s">
        <v>159</v>
      </c>
      <c r="E33" s="116" t="str">
        <f ca="1">IF(SUMIF(I10:O29,"○",O10:O29)=0,"",SUMIF(I10:O29,"○",O10:O29))</f>
        <v/>
      </c>
      <c r="F33" s="194"/>
      <c r="G33" s="195"/>
      <c r="H33" s="196"/>
      <c r="I33" s="111"/>
      <c r="J33" s="112"/>
      <c r="K33" s="112"/>
      <c r="L33" s="112"/>
      <c r="M33" s="113"/>
    </row>
    <row r="34" spans="1:13" ht="18" customHeight="1" x14ac:dyDescent="0.15">
      <c r="A34" s="107"/>
      <c r="B34" s="186"/>
      <c r="C34" s="114" t="s">
        <v>22</v>
      </c>
      <c r="D34" s="117" t="s">
        <v>160</v>
      </c>
      <c r="E34" s="118" t="str">
        <f ca="1">IF(SUMIF(H10:O29,"○",O10:O29)=0,"",SUMIF(H10:O29,"○",O10:O29))</f>
        <v/>
      </c>
      <c r="F34" s="197" t="s">
        <v>161</v>
      </c>
      <c r="G34" s="198"/>
      <c r="H34" s="199"/>
      <c r="I34" s="111"/>
      <c r="J34" s="112"/>
      <c r="K34" s="112"/>
      <c r="L34" s="112"/>
      <c r="M34" s="113"/>
    </row>
    <row r="35" spans="1:13" ht="18" customHeight="1" thickBot="1" x14ac:dyDescent="0.2">
      <c r="A35" s="107"/>
      <c r="B35" s="187"/>
      <c r="C35" s="119" t="s">
        <v>23</v>
      </c>
      <c r="D35" s="117" t="s">
        <v>162</v>
      </c>
      <c r="E35" s="110" t="str">
        <f ca="1">IF(SUMIF(J10:O29,"○",O10:O29)=0,"",SUMIF(J10:O29,"○",O10:O29))</f>
        <v/>
      </c>
      <c r="F35" s="200" t="str">
        <f ca="1">IF(AND(E34="",E35="")=FALSE,SUM(E34:E35),"")</f>
        <v/>
      </c>
      <c r="G35" s="201"/>
      <c r="H35" s="202"/>
      <c r="I35" s="111"/>
      <c r="J35" s="112"/>
      <c r="K35" s="112"/>
      <c r="L35" s="112"/>
      <c r="M35" s="113"/>
    </row>
    <row r="36" spans="1:13" x14ac:dyDescent="0.15">
      <c r="B36" s="104"/>
      <c r="C36" s="120"/>
      <c r="D36" s="120"/>
      <c r="E36" s="121"/>
      <c r="F36" s="69"/>
      <c r="G36" s="120"/>
      <c r="H36" s="120"/>
      <c r="I36" s="120"/>
      <c r="J36" s="120"/>
      <c r="K36" s="120"/>
      <c r="L36" s="66"/>
      <c r="M36" s="66"/>
    </row>
    <row r="37" spans="1:13" ht="18.75" customHeight="1" x14ac:dyDescent="0.15">
      <c r="B37" s="167" t="s">
        <v>24</v>
      </c>
      <c r="C37" s="167"/>
      <c r="D37" s="167"/>
      <c r="E37" s="167"/>
      <c r="F37" s="167"/>
      <c r="G37" s="167"/>
      <c r="H37" s="167"/>
      <c r="I37" s="167"/>
      <c r="J37" s="167"/>
      <c r="K37" s="167"/>
      <c r="L37" s="167"/>
      <c r="M37" s="122"/>
    </row>
    <row r="38" spans="1:13" ht="25.5" customHeight="1" x14ac:dyDescent="0.15">
      <c r="B38" s="168" t="s">
        <v>6</v>
      </c>
      <c r="C38" s="168" t="s">
        <v>25</v>
      </c>
      <c r="D38" s="170" t="s">
        <v>26</v>
      </c>
      <c r="E38" s="136"/>
      <c r="F38" s="170" t="s">
        <v>27</v>
      </c>
      <c r="G38" s="136"/>
      <c r="H38" s="161" t="s">
        <v>163</v>
      </c>
      <c r="I38" s="173"/>
      <c r="J38" s="135" t="s">
        <v>156</v>
      </c>
      <c r="K38" s="174"/>
      <c r="L38" s="177" t="s">
        <v>164</v>
      </c>
      <c r="M38" s="178"/>
    </row>
    <row r="39" spans="1:13" x14ac:dyDescent="0.15">
      <c r="B39" s="169"/>
      <c r="C39" s="169"/>
      <c r="D39" s="171"/>
      <c r="E39" s="172"/>
      <c r="F39" s="171"/>
      <c r="G39" s="172"/>
      <c r="H39" s="75" t="s">
        <v>28</v>
      </c>
      <c r="I39" s="76" t="s">
        <v>29</v>
      </c>
      <c r="J39" s="175"/>
      <c r="K39" s="176"/>
      <c r="L39" s="137"/>
      <c r="M39" s="138"/>
    </row>
    <row r="40" spans="1:13" ht="18" customHeight="1" x14ac:dyDescent="0.15">
      <c r="B40" s="77">
        <v>1</v>
      </c>
      <c r="C40" s="123"/>
      <c r="D40" s="207"/>
      <c r="E40" s="208"/>
      <c r="F40" s="207"/>
      <c r="G40" s="208"/>
      <c r="H40" s="124"/>
      <c r="I40" s="125"/>
      <c r="J40" s="149"/>
      <c r="K40" s="178"/>
      <c r="L40" s="209"/>
      <c r="M40" s="210"/>
    </row>
    <row r="41" spans="1:13" ht="18" customHeight="1" x14ac:dyDescent="0.15">
      <c r="B41" s="86">
        <v>2</v>
      </c>
      <c r="C41" s="126"/>
      <c r="D41" s="203"/>
      <c r="E41" s="204"/>
      <c r="F41" s="203"/>
      <c r="G41" s="204"/>
      <c r="H41" s="127"/>
      <c r="I41" s="128"/>
      <c r="J41" s="164"/>
      <c r="K41" s="205"/>
      <c r="L41" s="166"/>
      <c r="M41" s="206"/>
    </row>
    <row r="42" spans="1:13" ht="18" customHeight="1" x14ac:dyDescent="0.15">
      <c r="B42" s="86">
        <v>3</v>
      </c>
      <c r="C42" s="126"/>
      <c r="D42" s="203"/>
      <c r="E42" s="204"/>
      <c r="F42" s="203"/>
      <c r="G42" s="204"/>
      <c r="H42" s="127"/>
      <c r="I42" s="128"/>
      <c r="J42" s="164"/>
      <c r="K42" s="205"/>
      <c r="L42" s="166"/>
      <c r="M42" s="206"/>
    </row>
    <row r="43" spans="1:13" ht="18" customHeight="1" x14ac:dyDescent="0.15">
      <c r="B43" s="86">
        <v>4</v>
      </c>
      <c r="C43" s="126"/>
      <c r="D43" s="203"/>
      <c r="E43" s="204"/>
      <c r="F43" s="203"/>
      <c r="G43" s="204"/>
      <c r="H43" s="127"/>
      <c r="I43" s="128"/>
      <c r="J43" s="164"/>
      <c r="K43" s="205"/>
      <c r="L43" s="166"/>
      <c r="M43" s="206"/>
    </row>
    <row r="44" spans="1:13" ht="18" customHeight="1" x14ac:dyDescent="0.15">
      <c r="B44" s="86">
        <v>5</v>
      </c>
      <c r="C44" s="126"/>
      <c r="D44" s="203"/>
      <c r="E44" s="204"/>
      <c r="F44" s="203"/>
      <c r="G44" s="204"/>
      <c r="H44" s="127"/>
      <c r="I44" s="128"/>
      <c r="J44" s="164"/>
      <c r="K44" s="205"/>
      <c r="L44" s="166"/>
      <c r="M44" s="206"/>
    </row>
    <row r="45" spans="1:13" ht="18" customHeight="1" x14ac:dyDescent="0.15">
      <c r="B45" s="86">
        <v>6</v>
      </c>
      <c r="C45" s="126"/>
      <c r="D45" s="203"/>
      <c r="E45" s="204"/>
      <c r="F45" s="203"/>
      <c r="G45" s="204"/>
      <c r="H45" s="127"/>
      <c r="I45" s="128"/>
      <c r="J45" s="164"/>
      <c r="K45" s="213"/>
      <c r="L45" s="166"/>
      <c r="M45" s="214"/>
    </row>
    <row r="46" spans="1:13" ht="26.25" customHeight="1" x14ac:dyDescent="0.15">
      <c r="B46" s="86">
        <v>7</v>
      </c>
      <c r="C46" s="126"/>
      <c r="D46" s="211"/>
      <c r="E46" s="212"/>
      <c r="F46" s="203"/>
      <c r="G46" s="204"/>
      <c r="H46" s="127"/>
      <c r="I46" s="128"/>
      <c r="J46" s="164"/>
      <c r="K46" s="213"/>
      <c r="L46" s="166"/>
      <c r="M46" s="214"/>
    </row>
    <row r="47" spans="1:13" ht="18" customHeight="1" x14ac:dyDescent="0.15">
      <c r="B47" s="86">
        <v>8</v>
      </c>
      <c r="C47" s="126"/>
      <c r="D47" s="203"/>
      <c r="E47" s="204"/>
      <c r="F47" s="203"/>
      <c r="G47" s="204"/>
      <c r="H47" s="127"/>
      <c r="I47" s="128"/>
      <c r="J47" s="164"/>
      <c r="K47" s="213"/>
      <c r="L47" s="166"/>
      <c r="M47" s="214"/>
    </row>
    <row r="48" spans="1:13" ht="18" customHeight="1" x14ac:dyDescent="0.15">
      <c r="B48" s="86">
        <v>9</v>
      </c>
      <c r="C48" s="126"/>
      <c r="D48" s="203"/>
      <c r="E48" s="204"/>
      <c r="F48" s="203"/>
      <c r="G48" s="204"/>
      <c r="H48" s="129"/>
      <c r="I48" s="130"/>
      <c r="J48" s="164"/>
      <c r="K48" s="213"/>
      <c r="L48" s="166"/>
      <c r="M48" s="214"/>
    </row>
    <row r="49" spans="2:13" ht="18" customHeight="1" x14ac:dyDescent="0.15">
      <c r="B49" s="94">
        <v>10</v>
      </c>
      <c r="C49" s="126"/>
      <c r="D49" s="203"/>
      <c r="E49" s="204"/>
      <c r="F49" s="203"/>
      <c r="G49" s="204"/>
      <c r="H49" s="129"/>
      <c r="I49" s="130"/>
      <c r="J49" s="164"/>
      <c r="K49" s="213"/>
      <c r="L49" s="164"/>
      <c r="M49" s="213"/>
    </row>
    <row r="50" spans="2:13" ht="18" customHeight="1" x14ac:dyDescent="0.15">
      <c r="B50" s="86">
        <v>11</v>
      </c>
      <c r="C50" s="126"/>
      <c r="D50" s="203"/>
      <c r="E50" s="204"/>
      <c r="F50" s="203"/>
      <c r="G50" s="204"/>
      <c r="H50" s="129"/>
      <c r="I50" s="130"/>
      <c r="J50" s="164"/>
      <c r="K50" s="213"/>
      <c r="L50" s="164"/>
      <c r="M50" s="213"/>
    </row>
    <row r="51" spans="2:13" ht="18" customHeight="1" x14ac:dyDescent="0.15">
      <c r="B51" s="131">
        <v>12</v>
      </c>
      <c r="C51" s="132"/>
      <c r="D51" s="215"/>
      <c r="E51" s="216"/>
      <c r="F51" s="215"/>
      <c r="G51" s="216"/>
      <c r="H51" s="133"/>
      <c r="I51" s="134"/>
      <c r="J51" s="217"/>
      <c r="K51" s="140"/>
      <c r="L51" s="217"/>
      <c r="M51" s="218"/>
    </row>
  </sheetData>
  <sheetProtection formatCells="0" formatColumns="0" formatRows="0" insertColumns="0" insertRows="0"/>
  <mergeCells count="117">
    <mergeCell ref="D50:E50"/>
    <mergeCell ref="F50:G50"/>
    <mergeCell ref="J50:K50"/>
    <mergeCell ref="L50:M50"/>
    <mergeCell ref="D51:E51"/>
    <mergeCell ref="F51:G51"/>
    <mergeCell ref="J51:K51"/>
    <mergeCell ref="L51:M51"/>
    <mergeCell ref="D48:E48"/>
    <mergeCell ref="F48:G48"/>
    <mergeCell ref="J48:K48"/>
    <mergeCell ref="L48:M48"/>
    <mergeCell ref="D49:E49"/>
    <mergeCell ref="F49:G49"/>
    <mergeCell ref="J49:K49"/>
    <mergeCell ref="L49:M49"/>
    <mergeCell ref="D46:E46"/>
    <mergeCell ref="F46:G46"/>
    <mergeCell ref="J46:K46"/>
    <mergeCell ref="L46:M46"/>
    <mergeCell ref="D47:E47"/>
    <mergeCell ref="F47:G47"/>
    <mergeCell ref="J47:K47"/>
    <mergeCell ref="L47:M47"/>
    <mergeCell ref="D44:E44"/>
    <mergeCell ref="F44:G44"/>
    <mergeCell ref="J44:K44"/>
    <mergeCell ref="L44:M44"/>
    <mergeCell ref="D45:E45"/>
    <mergeCell ref="F45:G45"/>
    <mergeCell ref="J45:K45"/>
    <mergeCell ref="L45:M45"/>
    <mergeCell ref="D42:E42"/>
    <mergeCell ref="F42:G42"/>
    <mergeCell ref="J42:K42"/>
    <mergeCell ref="L42:M42"/>
    <mergeCell ref="D43:E43"/>
    <mergeCell ref="F43:G43"/>
    <mergeCell ref="J43:K43"/>
    <mergeCell ref="L43:M43"/>
    <mergeCell ref="D40:E40"/>
    <mergeCell ref="F40:G40"/>
    <mergeCell ref="J40:K40"/>
    <mergeCell ref="L40:M40"/>
    <mergeCell ref="D41:E41"/>
    <mergeCell ref="F41:G41"/>
    <mergeCell ref="J41:K41"/>
    <mergeCell ref="L41:M41"/>
    <mergeCell ref="B37:L37"/>
    <mergeCell ref="B38:B39"/>
    <mergeCell ref="C38:C39"/>
    <mergeCell ref="D38:E39"/>
    <mergeCell ref="F38:G39"/>
    <mergeCell ref="H38:I38"/>
    <mergeCell ref="J38:K39"/>
    <mergeCell ref="L38:M39"/>
    <mergeCell ref="K29:L29"/>
    <mergeCell ref="M29:N29"/>
    <mergeCell ref="B30:D30"/>
    <mergeCell ref="B31:B35"/>
    <mergeCell ref="F31:H31"/>
    <mergeCell ref="F32:H33"/>
    <mergeCell ref="F34:H34"/>
    <mergeCell ref="F35:H35"/>
    <mergeCell ref="K26:L26"/>
    <mergeCell ref="M26:N26"/>
    <mergeCell ref="K27:L27"/>
    <mergeCell ref="M27:N27"/>
    <mergeCell ref="K28:L28"/>
    <mergeCell ref="M28:N28"/>
    <mergeCell ref="K23:L23"/>
    <mergeCell ref="M23:N23"/>
    <mergeCell ref="K24:L24"/>
    <mergeCell ref="M24:N24"/>
    <mergeCell ref="K25:L25"/>
    <mergeCell ref="M25:N25"/>
    <mergeCell ref="K20:L20"/>
    <mergeCell ref="M20:N20"/>
    <mergeCell ref="K21:L21"/>
    <mergeCell ref="M21:N21"/>
    <mergeCell ref="K22:L22"/>
    <mergeCell ref="M22:N22"/>
    <mergeCell ref="K17:L17"/>
    <mergeCell ref="M17:N17"/>
    <mergeCell ref="K18:L18"/>
    <mergeCell ref="M18:N18"/>
    <mergeCell ref="K19:L19"/>
    <mergeCell ref="M19:N19"/>
    <mergeCell ref="K14:L14"/>
    <mergeCell ref="M14:N14"/>
    <mergeCell ref="K15:L15"/>
    <mergeCell ref="M15:N15"/>
    <mergeCell ref="K16:L16"/>
    <mergeCell ref="M16:N16"/>
    <mergeCell ref="K11:L11"/>
    <mergeCell ref="M11:N11"/>
    <mergeCell ref="K12:L12"/>
    <mergeCell ref="M12:N12"/>
    <mergeCell ref="K13:L13"/>
    <mergeCell ref="M13:N13"/>
    <mergeCell ref="K7:L9"/>
    <mergeCell ref="M7:N9"/>
    <mergeCell ref="F8:F9"/>
    <mergeCell ref="G8:H8"/>
    <mergeCell ref="I8:J8"/>
    <mergeCell ref="K10:L10"/>
    <mergeCell ref="M10:N10"/>
    <mergeCell ref="B1:C1"/>
    <mergeCell ref="B2:C2"/>
    <mergeCell ref="K2:N2"/>
    <mergeCell ref="A4:L4"/>
    <mergeCell ref="B6:L6"/>
    <mergeCell ref="B7:B9"/>
    <mergeCell ref="C7:C9"/>
    <mergeCell ref="D7:D9"/>
    <mergeCell ref="E7:E9"/>
    <mergeCell ref="F7:J7"/>
  </mergeCells>
  <phoneticPr fontId="3"/>
  <conditionalFormatting sqref="C39">
    <cfRule type="expression" dxfId="0" priority="1">
      <formula>CELL("protect",C39)=0</formula>
    </cfRule>
  </conditionalFormatting>
  <dataValidations count="3">
    <dataValidation type="list" allowBlank="1" showInputMessage="1" showErrorMessage="1" sqref="K10:L29">
      <formula1>"使用貸借契約書(3条許可),賃貸借契約書(3条許可),売買契約書(3条許可),贈与契約書(3条許可),登記証明書(3条許可),許可証(基盤法),農地利用配分計画,特作契約書,農地台帳"</formula1>
    </dataValidation>
    <dataValidation type="list" allowBlank="1" showInputMessage="1" showErrorMessage="1" sqref="J40:K51">
      <formula1>"領収証,貸借契約書,,贈与契約書,車検証,固定資産課税台帳,通帳写し,納品書"</formula1>
    </dataValidation>
    <dataValidation type="list" allowBlank="1" showInputMessage="1" showErrorMessage="1" sqref="H40:I51">
      <formula1>"○"</formula1>
    </dataValidation>
  </dataValidations>
  <pageMargins left="0.31496062992125984" right="0.31496062992125984" top="0.74803149606299213" bottom="0.74803149606299213"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自動処理データ</vt:lpstr>
      <vt:lpstr>元号変換</vt:lpstr>
      <vt:lpstr>様式</vt:lpstr>
      <vt:lpstr>様式!Print_Area</vt:lpstr>
      <vt:lpstr>その他</vt:lpstr>
      <vt:lpstr>機械・施設名</vt:lpstr>
      <vt:lpstr>規模拡大</vt:lpstr>
      <vt:lpstr>経営の合理化</vt:lpstr>
      <vt:lpstr>合理化現状</vt:lpstr>
      <vt:lpstr>合理化目標</vt:lpstr>
      <vt:lpstr>資金の調達</vt:lpstr>
      <vt:lpstr>生産方式</vt:lpstr>
      <vt:lpstr>続柄</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JN62008</cp:lastModifiedBy>
  <cp:lastPrinted>2022-09-28T00:25:48Z</cp:lastPrinted>
  <dcterms:created xsi:type="dcterms:W3CDTF">2018-03-26T10:05:05Z</dcterms:created>
  <dcterms:modified xsi:type="dcterms:W3CDTF">2022-09-28T00:25:52Z</dcterms:modified>
</cp:coreProperties>
</file>