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010" activeTab="0"/>
  </bookViews>
  <sheets>
    <sheet name="様式第１号（別紙２）" sheetId="1" r:id="rId1"/>
    <sheet name="_" sheetId="2" r:id="rId2"/>
    <sheet name="様式第１号（別紙２）_記入例" sheetId="3" r:id="rId3"/>
  </sheets>
  <definedNames>
    <definedName name="_xlnm.Print_Area" localSheetId="0">'様式第１号（別紙２）'!$A$12:$H$67</definedName>
    <definedName name="_xlnm.Print_Area" localSheetId="2">'様式第１号（別紙２）_記入例'!$A$1:$H$67</definedName>
    <definedName name="_xlnm.Print_Titles" localSheetId="0">'様式第１号（別紙２）'!$15:$16</definedName>
    <definedName name="_xlnm.Print_Titles" localSheetId="2">'様式第１号（別紙２）_記入例'!$15:$16</definedName>
  </definedNames>
  <calcPr fullCalcOnLoad="1"/>
</workbook>
</file>

<file path=xl/comments3.xml><?xml version="1.0" encoding="utf-8"?>
<comments xmlns="http://schemas.openxmlformats.org/spreadsheetml/2006/main">
  <authors>
    <author>JN61008</author>
  </authors>
  <commentList>
    <comment ref="F66" authorId="0">
      <text>
        <r>
          <rPr>
            <b/>
            <sz val="14"/>
            <color indexed="12"/>
            <rFont val="ＭＳ Ｐゴシック"/>
            <family val="3"/>
          </rPr>
          <t>⑥</t>
        </r>
      </text>
    </comment>
    <comment ref="E2" authorId="0">
      <text>
        <r>
          <rPr>
            <b/>
            <sz val="14"/>
            <color indexed="12"/>
            <rFont val="ＭＳ Ｐゴシック"/>
            <family val="3"/>
          </rPr>
          <t>①</t>
        </r>
      </text>
    </comment>
    <comment ref="E3" authorId="0">
      <text>
        <r>
          <rPr>
            <b/>
            <sz val="14"/>
            <color indexed="12"/>
            <rFont val="ＭＳ Ｐゴシック"/>
            <family val="3"/>
          </rPr>
          <t>⑦</t>
        </r>
      </text>
    </comment>
    <comment ref="E7" authorId="0">
      <text>
        <r>
          <rPr>
            <b/>
            <sz val="14"/>
            <color indexed="12"/>
            <rFont val="ＭＳ Ｐゴシック"/>
            <family val="3"/>
          </rPr>
          <t>②</t>
        </r>
      </text>
    </comment>
    <comment ref="B53" authorId="0">
      <text>
        <r>
          <rPr>
            <b/>
            <sz val="14"/>
            <color indexed="12"/>
            <rFont val="ＭＳ Ｐゴシック"/>
            <family val="3"/>
          </rPr>
          <t>③</t>
        </r>
      </text>
    </comment>
    <comment ref="H66" authorId="0">
      <text>
        <r>
          <rPr>
            <b/>
            <sz val="14"/>
            <color indexed="12"/>
            <rFont val="ＭＳ Ｐゴシック"/>
            <family val="3"/>
          </rPr>
          <t>⑧</t>
        </r>
      </text>
    </comment>
    <comment ref="C53" authorId="0">
      <text>
        <r>
          <rPr>
            <b/>
            <sz val="14"/>
            <color indexed="12"/>
            <rFont val="ＭＳ Ｐゴシック"/>
            <family val="3"/>
          </rPr>
          <t>⑨</t>
        </r>
      </text>
    </comment>
    <comment ref="E6" authorId="0">
      <text>
        <r>
          <rPr>
            <b/>
            <sz val="14"/>
            <color indexed="12"/>
            <rFont val="ＭＳ Ｐゴシック"/>
            <family val="3"/>
          </rPr>
          <t>④</t>
        </r>
      </text>
    </comment>
    <comment ref="D53" authorId="0">
      <text>
        <r>
          <rPr>
            <b/>
            <sz val="14"/>
            <color indexed="12"/>
            <rFont val="ＭＳ Ｐゴシック"/>
            <family val="3"/>
          </rPr>
          <t>⑤</t>
        </r>
      </text>
    </comment>
    <comment ref="B15" authorId="0">
      <text>
        <r>
          <rPr>
            <sz val="10"/>
            <color indexed="17"/>
            <rFont val="ＭＳ ゴシック"/>
            <family val="3"/>
          </rPr>
          <t>当初の償還計画に基づく償還予定日</t>
        </r>
      </text>
    </comment>
    <comment ref="C15" authorId="0">
      <text>
        <r>
          <rPr>
            <sz val="10"/>
            <color indexed="17"/>
            <rFont val="ＭＳ ゴシック"/>
            <family val="3"/>
          </rPr>
          <t>実際の償還年月日</t>
        </r>
      </text>
    </comment>
  </commentList>
</comments>
</file>

<file path=xl/sharedStrings.xml><?xml version="1.0" encoding="utf-8"?>
<sst xmlns="http://schemas.openxmlformats.org/spreadsheetml/2006/main" count="85" uniqueCount="45">
  <si>
    <t>償還額
　　　　円</t>
  </si>
  <si>
    <t>元　　金
　　　　円</t>
  </si>
  <si>
    <t>貸付日数</t>
  </si>
  <si>
    <t>合計</t>
  </si>
  <si>
    <t>利子補給の対象</t>
  </si>
  <si>
    <t>東温市中小企業振興資金償還状況調書</t>
  </si>
  <si>
    <t>（借入人）</t>
  </si>
  <si>
    <t>（金融機関名）</t>
  </si>
  <si>
    <t>利　　子
　　　円</t>
  </si>
  <si>
    <t>回数</t>
  </si>
  <si>
    <t>金額(年1%)</t>
  </si>
  <si>
    <t>端数金額：</t>
  </si>
  <si>
    <t>← 返済回数を入力</t>
  </si>
  <si>
    <t>← 利率を入力</t>
  </si>
  <si>
    <t>← 借入額を入力(単位:円)</t>
  </si>
  <si>
    <t>← 償還額の端数処理が初回の場合: 1
   最終回の場合: 2  を入力</t>
  </si>
  <si>
    <t>※ 青色のセルに必要データ（数値など）を入力して下さい。</t>
  </si>
  <si>
    <t>【記入例】</t>
  </si>
  <si>
    <r>
      <t>←</t>
    </r>
    <r>
      <rPr>
        <sz val="8"/>
        <color indexed="10"/>
        <rFont val="ＭＳ ゴシック"/>
        <family val="3"/>
      </rPr>
      <t xml:space="preserve"> 償還額の端数処理が初回の場合: 1
   最終回の場合: 2  を入力</t>
    </r>
  </si>
  <si>
    <r>
      <t>←</t>
    </r>
    <r>
      <rPr>
        <sz val="8"/>
        <color indexed="10"/>
        <rFont val="ＭＳ ゴシック"/>
        <family val="3"/>
      </rPr>
      <t xml:space="preserve"> 千円未満切上の場合： 1
</t>
    </r>
    <r>
      <rPr>
        <sz val="10"/>
        <color indexed="10"/>
        <rFont val="ＭＳ ゴシック"/>
        <family val="3"/>
      </rPr>
      <t xml:space="preserve">  </t>
    </r>
    <r>
      <rPr>
        <sz val="8"/>
        <color indexed="10"/>
        <rFont val="ＭＳ ゴシック"/>
        <family val="3"/>
      </rPr>
      <t xml:space="preserve"> 千円未満切捨の場合： 2　を入力  </t>
    </r>
  </si>
  <si>
    <t>借　　入　　額</t>
  </si>
  <si>
    <t>利　　　　　率</t>
  </si>
  <si>
    <t>借　　入　　日</t>
  </si>
  <si>
    <t>初 回 約 定 償 還 日</t>
  </si>
  <si>
    <t>据置日数</t>
  </si>
  <si>
    <t>（円）</t>
  </si>
  <si>
    <t>（％）</t>
  </si>
  <si>
    <t>（回）</t>
  </si>
  <si>
    <t>（Ａ）</t>
  </si>
  <si>
    <t>（Ｂ）</t>
  </si>
  <si>
    <t>（Ｃ=Ｂ-Ａ）</t>
  </si>
  <si>
    <t>端数処理</t>
  </si>
  <si>
    <t>【千円未満の切上・切捨】</t>
  </si>
  <si>
    <t>【初回:1最終回:2】</t>
  </si>
  <si>
    <t>月償還額設定区分</t>
  </si>
  <si>
    <t>月　償　還　額</t>
  </si>
  <si>
    <t>償　還　回　数</t>
  </si>
  <si>
    <t>← 償還回数を入力</t>
  </si>
  <si>
    <t>← 借入日を入力(例：H15.8.22)</t>
  </si>
  <si>
    <t>← 初回約定償還日を入力(例：H15.9.22)</t>
  </si>
  <si>
    <t>東 温 太 郎</t>
  </si>
  <si>
    <t>東 温 銀 行　○ ○ 支 店</t>
  </si>
  <si>
    <t>※ 入力後は、支払い明細書で各回の利子額を確認してください。</t>
  </si>
  <si>
    <t>約定返済日</t>
  </si>
  <si>
    <t>償還年月日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</si>
</sst>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%"/>
    <numFmt numFmtId="180" formatCode="0.0_ "/>
    <numFmt numFmtId="181" formatCode="[$-411]gee\.mm\.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"/>
    <numFmt numFmtId="186" formatCode="mmm\-yyyy"/>
    <numFmt numFmtId="187" formatCode="0_ "/>
    <numFmt numFmtId="188" formatCode="#,##0_ "/>
    <numFmt numFmtId="189" formatCode="#,##0_ ;[Red]\-#,##0\ "/>
    <numFmt numFmtId="190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48"/>
      <name val="ＭＳ ゴシック"/>
      <family val="3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0"/>
      <name val="HG正楷書体-PRO"/>
      <family val="4"/>
    </font>
    <font>
      <b/>
      <sz val="14"/>
      <color indexed="12"/>
      <name val="ＭＳ Ｐゴシック"/>
      <family val="3"/>
    </font>
    <font>
      <sz val="12"/>
      <color indexed="12"/>
      <name val="ＭＳ ゴシック"/>
      <family val="3"/>
    </font>
    <font>
      <sz val="10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9" xfId="49" applyNumberFormat="1" applyFont="1" applyFill="1" applyBorder="1" applyAlignment="1">
      <alignment vertical="center"/>
    </xf>
    <xf numFmtId="188" fontId="4" fillId="0" borderId="19" xfId="0" applyNumberFormat="1" applyFont="1" applyFill="1" applyBorder="1" applyAlignment="1">
      <alignment vertical="center"/>
    </xf>
    <xf numFmtId="188" fontId="4" fillId="0" borderId="20" xfId="0" applyNumberFormat="1" applyFont="1" applyBorder="1" applyAlignment="1">
      <alignment vertical="center"/>
    </xf>
    <xf numFmtId="188" fontId="4" fillId="0" borderId="15" xfId="0" applyNumberFormat="1" applyFont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 shrinkToFit="1"/>
    </xf>
    <xf numFmtId="188" fontId="4" fillId="0" borderId="22" xfId="49" applyNumberFormat="1" applyFont="1" applyFill="1" applyBorder="1" applyAlignment="1">
      <alignment vertical="center"/>
    </xf>
    <xf numFmtId="188" fontId="4" fillId="0" borderId="14" xfId="49" applyNumberFormat="1" applyFont="1" applyFill="1" applyBorder="1" applyAlignment="1">
      <alignment vertical="center"/>
    </xf>
    <xf numFmtId="188" fontId="4" fillId="0" borderId="14" xfId="0" applyNumberFormat="1" applyFont="1" applyFill="1" applyBorder="1" applyAlignment="1">
      <alignment vertical="center"/>
    </xf>
    <xf numFmtId="188" fontId="4" fillId="0" borderId="23" xfId="49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188" fontId="4" fillId="0" borderId="24" xfId="0" applyNumberFormat="1" applyFont="1" applyBorder="1" applyAlignment="1">
      <alignment vertical="center"/>
    </xf>
    <xf numFmtId="188" fontId="12" fillId="0" borderId="25" xfId="0" applyNumberFormat="1" applyFont="1" applyBorder="1" applyAlignment="1">
      <alignment vertical="center"/>
    </xf>
    <xf numFmtId="188" fontId="8" fillId="0" borderId="26" xfId="49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9" fontId="4" fillId="0" borderId="19" xfId="49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8" fillId="0" borderId="29" xfId="0" applyFont="1" applyBorder="1" applyAlignment="1">
      <alignment horizontal="right" vertical="center" shrinkToFit="1"/>
    </xf>
    <xf numFmtId="189" fontId="8" fillId="0" borderId="30" xfId="49" applyNumberFormat="1" applyFont="1" applyBorder="1" applyAlignment="1">
      <alignment vertical="center" shrinkToFit="1"/>
    </xf>
    <xf numFmtId="0" fontId="18" fillId="0" borderId="0" xfId="0" applyFont="1" applyFill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181" fontId="6" fillId="34" borderId="19" xfId="0" applyNumberFormat="1" applyFont="1" applyFill="1" applyBorder="1" applyAlignment="1" applyProtection="1">
      <alignment horizontal="center" vertical="center"/>
      <protection locked="0"/>
    </xf>
    <xf numFmtId="188" fontId="19" fillId="34" borderId="34" xfId="49" applyNumberFormat="1" applyFont="1" applyFill="1" applyBorder="1" applyAlignment="1" applyProtection="1">
      <alignment vertical="center"/>
      <protection locked="0"/>
    </xf>
    <xf numFmtId="185" fontId="19" fillId="34" borderId="19" xfId="42" applyNumberFormat="1" applyFont="1" applyFill="1" applyBorder="1" applyAlignment="1" applyProtection="1">
      <alignment vertical="center"/>
      <protection locked="0"/>
    </xf>
    <xf numFmtId="188" fontId="19" fillId="34" borderId="19" xfId="0" applyNumberFormat="1" applyFont="1" applyFill="1" applyBorder="1" applyAlignment="1" applyProtection="1">
      <alignment vertical="center"/>
      <protection locked="0"/>
    </xf>
    <xf numFmtId="188" fontId="19" fillId="34" borderId="26" xfId="0" applyNumberFormat="1" applyFont="1" applyFill="1" applyBorder="1" applyAlignment="1" applyProtection="1">
      <alignment vertical="center"/>
      <protection locked="0"/>
    </xf>
    <xf numFmtId="181" fontId="19" fillId="34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181" fontId="13" fillId="0" borderId="35" xfId="0" applyNumberFormat="1" applyFont="1" applyFill="1" applyBorder="1" applyAlignment="1">
      <alignment vertical="center" shrinkToFit="1"/>
    </xf>
    <xf numFmtId="0" fontId="14" fillId="0" borderId="36" xfId="0" applyFont="1" applyBorder="1" applyAlignment="1">
      <alignment vertical="center" shrinkToFit="1"/>
    </xf>
    <xf numFmtId="0" fontId="15" fillId="0" borderId="37" xfId="0" applyFont="1" applyBorder="1" applyAlignment="1">
      <alignment vertical="center"/>
    </xf>
    <xf numFmtId="0" fontId="6" fillId="34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4" fillId="33" borderId="3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33" borderId="41" xfId="0" applyNumberFormat="1" applyFont="1" applyFill="1" applyBorder="1" applyAlignment="1">
      <alignment horizontal="center" vertical="center"/>
    </xf>
    <xf numFmtId="0" fontId="4" fillId="33" borderId="42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44" xfId="0" applyFont="1" applyFill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4" fillId="0" borderId="45" xfId="0" applyFont="1" applyFill="1" applyBorder="1" applyAlignment="1">
      <alignment horizontal="distributed" vertical="center"/>
    </xf>
    <xf numFmtId="0" fontId="0" fillId="0" borderId="46" xfId="0" applyBorder="1" applyAlignment="1">
      <alignment vertical="center"/>
    </xf>
    <xf numFmtId="0" fontId="4" fillId="0" borderId="44" xfId="0" applyFont="1" applyFill="1" applyBorder="1" applyAlignment="1">
      <alignment horizontal="distributed" vertical="center" shrinkToFit="1"/>
    </xf>
    <xf numFmtId="0" fontId="0" fillId="0" borderId="36" xfId="0" applyBorder="1" applyAlignment="1">
      <alignment/>
    </xf>
    <xf numFmtId="0" fontId="4" fillId="0" borderId="36" xfId="0" applyFont="1" applyFill="1" applyBorder="1" applyAlignment="1">
      <alignment horizontal="distributed" vertical="center" shrinkToFit="1"/>
    </xf>
    <xf numFmtId="0" fontId="0" fillId="0" borderId="47" xfId="0" applyBorder="1" applyAlignment="1">
      <alignment/>
    </xf>
    <xf numFmtId="38" fontId="13" fillId="0" borderId="41" xfId="49" applyFont="1" applyFill="1" applyBorder="1" applyAlignment="1">
      <alignment vertical="center" shrinkToFit="1"/>
    </xf>
    <xf numFmtId="0" fontId="14" fillId="0" borderId="46" xfId="0" applyFont="1" applyBorder="1" applyAlignment="1">
      <alignment vertical="center" shrinkToFit="1"/>
    </xf>
    <xf numFmtId="0" fontId="15" fillId="0" borderId="42" xfId="0" applyFont="1" applyBorder="1" applyAlignment="1">
      <alignment vertical="center"/>
    </xf>
    <xf numFmtId="185" fontId="13" fillId="0" borderId="35" xfId="42" applyNumberFormat="1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 wrapText="1" shrinkToFit="1"/>
    </xf>
    <xf numFmtId="0" fontId="17" fillId="0" borderId="36" xfId="0" applyFont="1" applyBorder="1" applyAlignment="1">
      <alignment vertical="center" shrinkToFit="1"/>
    </xf>
    <xf numFmtId="0" fontId="17" fillId="0" borderId="37" xfId="0" applyFont="1" applyBorder="1" applyAlignment="1">
      <alignment vertical="center" shrinkToFit="1"/>
    </xf>
    <xf numFmtId="0" fontId="4" fillId="0" borderId="36" xfId="0" applyFont="1" applyFill="1" applyBorder="1" applyAlignment="1">
      <alignment horizontal="distributed" vertical="center"/>
    </xf>
    <xf numFmtId="0" fontId="16" fillId="0" borderId="48" xfId="0" applyFont="1" applyBorder="1" applyAlignment="1">
      <alignment vertical="center" wrapText="1"/>
    </xf>
    <xf numFmtId="0" fontId="16" fillId="0" borderId="49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4" fillId="0" borderId="51" xfId="0" applyFont="1" applyFill="1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17" fillId="0" borderId="36" xfId="0" applyFont="1" applyBorder="1" applyAlignment="1">
      <alignment vertical="center" wrapText="1" shrinkToFit="1"/>
    </xf>
    <xf numFmtId="0" fontId="17" fillId="0" borderId="37" xfId="0" applyFont="1" applyBorder="1" applyAlignment="1">
      <alignment vertical="center" wrapText="1" shrinkToFit="1"/>
    </xf>
    <xf numFmtId="0" fontId="21" fillId="34" borderId="0" xfId="0" applyFont="1" applyFill="1" applyAlignment="1" applyProtection="1">
      <alignment horizontal="center" vertical="center"/>
      <protection locked="0"/>
    </xf>
    <xf numFmtId="0" fontId="21" fillId="34" borderId="0" xfId="0" applyFont="1" applyFill="1" applyAlignment="1" applyProtection="1">
      <alignment vertical="center"/>
      <protection locked="0"/>
    </xf>
    <xf numFmtId="0" fontId="13" fillId="0" borderId="48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59</xdr:row>
      <xdr:rowOff>57150</xdr:rowOff>
    </xdr:from>
    <xdr:ext cx="4057650" cy="304800"/>
    <xdr:sp>
      <xdr:nvSpPr>
        <xdr:cNvPr id="1" name="Text Box 13"/>
        <xdr:cNvSpPr txBox="1">
          <a:spLocks noChangeArrowheads="1"/>
        </xdr:cNvSpPr>
      </xdr:nvSpPr>
      <xdr:spPr>
        <a:xfrm>
          <a:off x="619125" y="13163550"/>
          <a:ext cx="4057650" cy="304800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14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①</a:t>
          </a:r>
          <a:r>
            <a:rPr lang="en-US" cap="none" sz="14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～⑨：様式第１号（別紙１）へ転記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90" zoomScaleSheetLayoutView="90" zoomScalePageLayoutView="0" workbookViewId="0" topLeftCell="A1">
      <selection activeCell="E10" sqref="E10"/>
    </sheetView>
  </sheetViews>
  <sheetFormatPr defaultColWidth="9.00390625" defaultRowHeight="13.5"/>
  <cols>
    <col min="1" max="1" width="5.625" style="3" customWidth="1"/>
    <col min="2" max="3" width="13.625" style="3" customWidth="1"/>
    <col min="4" max="6" width="12.625" style="3" customWidth="1"/>
    <col min="7" max="8" width="11.625" style="3" customWidth="1"/>
    <col min="9" max="9" width="10.625" style="3" customWidth="1"/>
    <col min="10" max="16384" width="9.00390625" style="3" customWidth="1"/>
  </cols>
  <sheetData>
    <row r="1" spans="1:9" ht="24.75" thickBot="1">
      <c r="A1" s="8" t="s">
        <v>16</v>
      </c>
      <c r="B1" s="4"/>
      <c r="C1" s="4"/>
      <c r="D1" s="1"/>
      <c r="E1" s="1"/>
      <c r="F1" s="2"/>
      <c r="G1" s="2"/>
      <c r="H1" s="2"/>
      <c r="I1" s="2"/>
    </row>
    <row r="2" spans="1:8" ht="20.25" customHeight="1">
      <c r="A2" s="73" t="s">
        <v>20</v>
      </c>
      <c r="B2" s="74"/>
      <c r="C2" s="74"/>
      <c r="D2" s="42" t="s">
        <v>25</v>
      </c>
      <c r="E2" s="47"/>
      <c r="F2" s="79" t="s">
        <v>14</v>
      </c>
      <c r="G2" s="80"/>
      <c r="H2" s="81"/>
    </row>
    <row r="3" spans="1:8" ht="20.25" customHeight="1">
      <c r="A3" s="71" t="s">
        <v>21</v>
      </c>
      <c r="B3" s="72"/>
      <c r="C3" s="72"/>
      <c r="D3" s="43" t="s">
        <v>26</v>
      </c>
      <c r="E3" s="48"/>
      <c r="F3" s="82" t="s">
        <v>13</v>
      </c>
      <c r="G3" s="57"/>
      <c r="H3" s="58"/>
    </row>
    <row r="4" spans="1:8" ht="20.25" customHeight="1">
      <c r="A4" s="71" t="s">
        <v>36</v>
      </c>
      <c r="B4" s="72"/>
      <c r="C4" s="72"/>
      <c r="D4" s="43" t="s">
        <v>27</v>
      </c>
      <c r="E4" s="49"/>
      <c r="F4" s="83" t="s">
        <v>12</v>
      </c>
      <c r="G4" s="57"/>
      <c r="H4" s="58"/>
    </row>
    <row r="5" spans="1:8" ht="20.25" customHeight="1">
      <c r="A5" s="75" t="s">
        <v>34</v>
      </c>
      <c r="B5" s="76"/>
      <c r="C5" s="77" t="s">
        <v>32</v>
      </c>
      <c r="D5" s="78"/>
      <c r="E5" s="50"/>
      <c r="F5" s="85" t="s">
        <v>19</v>
      </c>
      <c r="G5" s="86"/>
      <c r="H5" s="87"/>
    </row>
    <row r="6" spans="1:8" ht="20.25" customHeight="1">
      <c r="A6" s="71" t="s">
        <v>35</v>
      </c>
      <c r="B6" s="72"/>
      <c r="C6" s="72"/>
      <c r="D6" s="43" t="s">
        <v>25</v>
      </c>
      <c r="E6" s="35">
        <f>IF($E$2="","",IF($E$5=1,ROUNDUP($E$2/$E$4,-3),ROUNDDOWN($E$2/$E$4,-3)))</f>
      </c>
      <c r="F6" s="84"/>
      <c r="G6" s="57"/>
      <c r="H6" s="58"/>
    </row>
    <row r="7" spans="1:8" ht="20.25" customHeight="1">
      <c r="A7" s="71" t="s">
        <v>22</v>
      </c>
      <c r="B7" s="72"/>
      <c r="C7" s="72"/>
      <c r="D7" s="43" t="s">
        <v>28</v>
      </c>
      <c r="E7" s="51"/>
      <c r="F7" s="56" t="s">
        <v>38</v>
      </c>
      <c r="G7" s="57"/>
      <c r="H7" s="58"/>
    </row>
    <row r="8" spans="1:8" ht="20.25" customHeight="1">
      <c r="A8" s="71" t="s">
        <v>23</v>
      </c>
      <c r="B8" s="72"/>
      <c r="C8" s="72"/>
      <c r="D8" s="43" t="s">
        <v>29</v>
      </c>
      <c r="E8" s="51"/>
      <c r="F8" s="56" t="s">
        <v>39</v>
      </c>
      <c r="G8" s="57"/>
      <c r="H8" s="58"/>
    </row>
    <row r="9" spans="1:8" ht="20.25" customHeight="1" thickBot="1">
      <c r="A9" s="71" t="s">
        <v>31</v>
      </c>
      <c r="B9" s="76"/>
      <c r="C9" s="88" t="s">
        <v>33</v>
      </c>
      <c r="D9" s="78"/>
      <c r="E9" s="49"/>
      <c r="F9" s="89" t="s">
        <v>15</v>
      </c>
      <c r="G9" s="90"/>
      <c r="H9" s="91"/>
    </row>
    <row r="10" spans="1:8" ht="20.25" customHeight="1" thickBot="1">
      <c r="A10" s="92" t="s">
        <v>24</v>
      </c>
      <c r="B10" s="93"/>
      <c r="C10" s="93"/>
      <c r="D10" s="44" t="s">
        <v>30</v>
      </c>
      <c r="E10" s="36">
        <f>IF($E$7="","",$E$8-$E$7+1)</f>
      </c>
      <c r="F10" s="38"/>
      <c r="G10" s="39" t="s">
        <v>11</v>
      </c>
      <c r="H10" s="40">
        <f>IF($E$2="","",$E$2-($E$4-1)*$E$6)</f>
      </c>
    </row>
    <row r="11" spans="1:9" ht="20.25" customHeight="1">
      <c r="A11" s="13"/>
      <c r="B11" s="13"/>
      <c r="C11" s="13"/>
      <c r="D11" s="14"/>
      <c r="E11" s="14"/>
      <c r="F11" s="15"/>
      <c r="G11" s="15"/>
      <c r="H11" s="15"/>
      <c r="I11" s="32"/>
    </row>
    <row r="12" spans="1:8" ht="20.25" customHeight="1">
      <c r="A12" s="63" t="s">
        <v>5</v>
      </c>
      <c r="B12" s="64"/>
      <c r="C12" s="64"/>
      <c r="D12" s="64"/>
      <c r="E12" s="64"/>
      <c r="F12" s="64"/>
      <c r="G12" s="64"/>
      <c r="H12" s="64"/>
    </row>
    <row r="13" spans="1:3" ht="12.75" customHeight="1">
      <c r="A13" s="13"/>
      <c r="C13" s="13"/>
    </row>
    <row r="14" spans="1:8" ht="24" customHeight="1" thickBot="1">
      <c r="A14" s="13"/>
      <c r="B14" s="31" t="s">
        <v>6</v>
      </c>
      <c r="C14" s="45"/>
      <c r="E14" s="16" t="s">
        <v>7</v>
      </c>
      <c r="F14" s="59"/>
      <c r="G14" s="60"/>
      <c r="H14" s="32"/>
    </row>
    <row r="15" spans="1:8" ht="18" customHeight="1">
      <c r="A15" s="65" t="s">
        <v>9</v>
      </c>
      <c r="B15" s="61" t="s">
        <v>43</v>
      </c>
      <c r="C15" s="61" t="s">
        <v>44</v>
      </c>
      <c r="D15" s="69" t="s">
        <v>0</v>
      </c>
      <c r="E15" s="61" t="s">
        <v>1</v>
      </c>
      <c r="F15" s="61" t="s">
        <v>8</v>
      </c>
      <c r="G15" s="67" t="s">
        <v>4</v>
      </c>
      <c r="H15" s="68"/>
    </row>
    <row r="16" spans="1:9" ht="18" customHeight="1">
      <c r="A16" s="66"/>
      <c r="B16" s="62"/>
      <c r="C16" s="62"/>
      <c r="D16" s="70"/>
      <c r="E16" s="62"/>
      <c r="F16" s="62"/>
      <c r="G16" s="7" t="s">
        <v>2</v>
      </c>
      <c r="H16" s="26" t="s">
        <v>10</v>
      </c>
      <c r="I16" s="2"/>
    </row>
    <row r="17" spans="1:9" ht="16.5" customHeight="1">
      <c r="A17" s="9"/>
      <c r="B17" s="18">
        <f>IF($E$7="","",$E$7)</f>
      </c>
      <c r="C17" s="10"/>
      <c r="D17" s="20"/>
      <c r="E17" s="25">
        <f>IF($E$2="","",$E$2)</f>
      </c>
      <c r="F17" s="28"/>
      <c r="G17" s="29"/>
      <c r="H17" s="30"/>
      <c r="I17" s="2"/>
    </row>
    <row r="18" spans="1:9" ht="16.5" customHeight="1">
      <c r="A18" s="17">
        <v>1</v>
      </c>
      <c r="B18" s="19">
        <f>IF($E$8="","",$E$8)</f>
      </c>
      <c r="C18" s="46">
        <f>IF(B18="","",B18)</f>
      </c>
      <c r="D18" s="37">
        <f>IF(AND(A18=$E$4,$E$9=2),$H$10,IF(AND(A18=1,$E$9=1),$H$10,IF(A18&lt;=$E$4,$E$6,"")))</f>
      </c>
      <c r="E18" s="21">
        <f aca="true" t="shared" si="0" ref="E18:E65">IF(A18&lt;$E$4,E17-D18,"")</f>
      </c>
      <c r="F18" s="21">
        <f aca="true" t="shared" si="1" ref="F18:F65">IF(A18&lt;=$E$4,ROUNDDOWN(E17*$E$3/100*G18/365,0),"")</f>
      </c>
      <c r="G18" s="22">
        <f>IF(B18="","",B18-B17)</f>
      </c>
      <c r="H18" s="27">
        <f aca="true" t="shared" si="2" ref="H18:H65">IF(B18="","",ROUNDDOWN(E17*1/100*G18/365,0))</f>
      </c>
      <c r="I18" s="5"/>
    </row>
    <row r="19" spans="1:9" ht="16.5" customHeight="1">
      <c r="A19" s="17">
        <v>2</v>
      </c>
      <c r="B19" s="46">
        <f>IF(B18="","",DATE(YEAR(B18),MONTH(B18)+1,DAY(B18)))</f>
      </c>
      <c r="C19" s="46">
        <f aca="true" t="shared" si="3" ref="C19:C27">IF(B19="","",B19)</f>
      </c>
      <c r="D19" s="37">
        <f aca="true" t="shared" si="4" ref="D19:D65">IF(AND(A19=$E$4,$E$9=2),$H$10,IF(AND(A19=1,$E$9=1),$H$10,IF(A19&lt;=$E$4,$E$6,"")))</f>
      </c>
      <c r="E19" s="21">
        <f t="shared" si="0"/>
      </c>
      <c r="F19" s="21">
        <f t="shared" si="1"/>
      </c>
      <c r="G19" s="22">
        <f aca="true" t="shared" si="5" ref="G19:G65">IF(B19="","",B19-B18)</f>
      </c>
      <c r="H19" s="27">
        <f t="shared" si="2"/>
      </c>
      <c r="I19" s="2"/>
    </row>
    <row r="20" spans="1:9" ht="16.5" customHeight="1">
      <c r="A20" s="17">
        <v>3</v>
      </c>
      <c r="B20" s="46">
        <f aca="true" t="shared" si="6" ref="B20:B65">IF(B19="","",DATE(YEAR(B19),MONTH(B19)+1,DAY(B19)))</f>
      </c>
      <c r="C20" s="46">
        <f t="shared" si="3"/>
      </c>
      <c r="D20" s="37">
        <f t="shared" si="4"/>
      </c>
      <c r="E20" s="21">
        <f t="shared" si="0"/>
      </c>
      <c r="F20" s="21">
        <f t="shared" si="1"/>
      </c>
      <c r="G20" s="22">
        <f t="shared" si="5"/>
      </c>
      <c r="H20" s="27">
        <f t="shared" si="2"/>
      </c>
      <c r="I20" s="2"/>
    </row>
    <row r="21" spans="1:9" ht="16.5" customHeight="1">
      <c r="A21" s="17">
        <v>4</v>
      </c>
      <c r="B21" s="46">
        <f t="shared" si="6"/>
      </c>
      <c r="C21" s="46">
        <f t="shared" si="3"/>
      </c>
      <c r="D21" s="37">
        <f t="shared" si="4"/>
      </c>
      <c r="E21" s="21">
        <f t="shared" si="0"/>
      </c>
      <c r="F21" s="21">
        <f t="shared" si="1"/>
      </c>
      <c r="G21" s="22">
        <f t="shared" si="5"/>
      </c>
      <c r="H21" s="27">
        <f t="shared" si="2"/>
      </c>
      <c r="I21" s="2"/>
    </row>
    <row r="22" spans="1:9" ht="16.5" customHeight="1">
      <c r="A22" s="17">
        <v>5</v>
      </c>
      <c r="B22" s="46">
        <f t="shared" si="6"/>
      </c>
      <c r="C22" s="46">
        <f t="shared" si="3"/>
      </c>
      <c r="D22" s="37">
        <f t="shared" si="4"/>
      </c>
      <c r="E22" s="21">
        <f t="shared" si="0"/>
      </c>
      <c r="F22" s="21">
        <f t="shared" si="1"/>
      </c>
      <c r="G22" s="22">
        <f t="shared" si="5"/>
      </c>
      <c r="H22" s="27">
        <f t="shared" si="2"/>
      </c>
      <c r="I22" s="2"/>
    </row>
    <row r="23" spans="1:9" ht="16.5" customHeight="1">
      <c r="A23" s="17">
        <v>6</v>
      </c>
      <c r="B23" s="46">
        <f t="shared" si="6"/>
      </c>
      <c r="C23" s="46">
        <f t="shared" si="3"/>
      </c>
      <c r="D23" s="37">
        <f t="shared" si="4"/>
      </c>
      <c r="E23" s="21">
        <f t="shared" si="0"/>
      </c>
      <c r="F23" s="21">
        <f t="shared" si="1"/>
      </c>
      <c r="G23" s="22">
        <f t="shared" si="5"/>
      </c>
      <c r="H23" s="27">
        <f t="shared" si="2"/>
      </c>
      <c r="I23" s="2"/>
    </row>
    <row r="24" spans="1:9" ht="16.5" customHeight="1">
      <c r="A24" s="17">
        <v>7</v>
      </c>
      <c r="B24" s="46">
        <f t="shared" si="6"/>
      </c>
      <c r="C24" s="46">
        <f t="shared" si="3"/>
      </c>
      <c r="D24" s="37">
        <f t="shared" si="4"/>
      </c>
      <c r="E24" s="21">
        <f t="shared" si="0"/>
      </c>
      <c r="F24" s="21">
        <f t="shared" si="1"/>
      </c>
      <c r="G24" s="22">
        <f t="shared" si="5"/>
      </c>
      <c r="H24" s="27">
        <f t="shared" si="2"/>
      </c>
      <c r="I24" s="2"/>
    </row>
    <row r="25" spans="1:9" ht="16.5" customHeight="1">
      <c r="A25" s="17">
        <v>8</v>
      </c>
      <c r="B25" s="46">
        <f t="shared" si="6"/>
      </c>
      <c r="C25" s="46">
        <f t="shared" si="3"/>
      </c>
      <c r="D25" s="37">
        <f t="shared" si="4"/>
      </c>
      <c r="E25" s="21">
        <f t="shared" si="0"/>
      </c>
      <c r="F25" s="21">
        <f t="shared" si="1"/>
      </c>
      <c r="G25" s="22">
        <f t="shared" si="5"/>
      </c>
      <c r="H25" s="27">
        <f t="shared" si="2"/>
      </c>
      <c r="I25" s="2"/>
    </row>
    <row r="26" spans="1:9" ht="16.5" customHeight="1">
      <c r="A26" s="17">
        <v>9</v>
      </c>
      <c r="B26" s="46">
        <f t="shared" si="6"/>
      </c>
      <c r="C26" s="46">
        <f t="shared" si="3"/>
      </c>
      <c r="D26" s="37">
        <f t="shared" si="4"/>
      </c>
      <c r="E26" s="21">
        <f t="shared" si="0"/>
      </c>
      <c r="F26" s="21">
        <f t="shared" si="1"/>
      </c>
      <c r="G26" s="22">
        <f t="shared" si="5"/>
      </c>
      <c r="H26" s="27">
        <f t="shared" si="2"/>
      </c>
      <c r="I26" s="2"/>
    </row>
    <row r="27" spans="1:9" ht="16.5" customHeight="1">
      <c r="A27" s="17">
        <v>10</v>
      </c>
      <c r="B27" s="46">
        <f t="shared" si="6"/>
      </c>
      <c r="C27" s="46">
        <f t="shared" si="3"/>
      </c>
      <c r="D27" s="37">
        <f t="shared" si="4"/>
      </c>
      <c r="E27" s="21">
        <f t="shared" si="0"/>
      </c>
      <c r="F27" s="21">
        <f t="shared" si="1"/>
      </c>
      <c r="G27" s="22">
        <f t="shared" si="5"/>
      </c>
      <c r="H27" s="27">
        <f t="shared" si="2"/>
      </c>
      <c r="I27" s="2"/>
    </row>
    <row r="28" spans="1:9" ht="16.5" customHeight="1">
      <c r="A28" s="17">
        <v>11</v>
      </c>
      <c r="B28" s="46">
        <f t="shared" si="6"/>
      </c>
      <c r="C28" s="46"/>
      <c r="D28" s="37">
        <f t="shared" si="4"/>
      </c>
      <c r="E28" s="21">
        <f t="shared" si="0"/>
      </c>
      <c r="F28" s="21">
        <f t="shared" si="1"/>
      </c>
      <c r="G28" s="22">
        <f t="shared" si="5"/>
      </c>
      <c r="H28" s="27">
        <f t="shared" si="2"/>
      </c>
      <c r="I28" s="2"/>
    </row>
    <row r="29" spans="1:9" ht="16.5" customHeight="1">
      <c r="A29" s="17">
        <v>12</v>
      </c>
      <c r="B29" s="46">
        <f t="shared" si="6"/>
      </c>
      <c r="C29" s="46"/>
      <c r="D29" s="37">
        <f t="shared" si="4"/>
      </c>
      <c r="E29" s="21">
        <f t="shared" si="0"/>
      </c>
      <c r="F29" s="21">
        <f t="shared" si="1"/>
      </c>
      <c r="G29" s="22">
        <f t="shared" si="5"/>
      </c>
      <c r="H29" s="27">
        <f t="shared" si="2"/>
      </c>
      <c r="I29" s="2"/>
    </row>
    <row r="30" spans="1:9" ht="16.5" customHeight="1">
      <c r="A30" s="17">
        <v>13</v>
      </c>
      <c r="B30" s="46">
        <f t="shared" si="6"/>
      </c>
      <c r="C30" s="46"/>
      <c r="D30" s="37">
        <f t="shared" si="4"/>
      </c>
      <c r="E30" s="21">
        <f t="shared" si="0"/>
      </c>
      <c r="F30" s="21">
        <f t="shared" si="1"/>
      </c>
      <c r="G30" s="22">
        <f t="shared" si="5"/>
      </c>
      <c r="H30" s="27">
        <f t="shared" si="2"/>
      </c>
      <c r="I30" s="2"/>
    </row>
    <row r="31" spans="1:9" ht="16.5" customHeight="1">
      <c r="A31" s="17">
        <v>14</v>
      </c>
      <c r="B31" s="46">
        <f t="shared" si="6"/>
      </c>
      <c r="C31" s="46"/>
      <c r="D31" s="37">
        <f t="shared" si="4"/>
      </c>
      <c r="E31" s="21">
        <f t="shared" si="0"/>
      </c>
      <c r="F31" s="21">
        <f t="shared" si="1"/>
      </c>
      <c r="G31" s="22">
        <f t="shared" si="5"/>
      </c>
      <c r="H31" s="27">
        <f t="shared" si="2"/>
      </c>
      <c r="I31" s="2"/>
    </row>
    <row r="32" spans="1:9" ht="16.5" customHeight="1">
      <c r="A32" s="17">
        <v>15</v>
      </c>
      <c r="B32" s="46">
        <f t="shared" si="6"/>
      </c>
      <c r="C32" s="46"/>
      <c r="D32" s="37">
        <f t="shared" si="4"/>
      </c>
      <c r="E32" s="21">
        <f t="shared" si="0"/>
      </c>
      <c r="F32" s="21">
        <f t="shared" si="1"/>
      </c>
      <c r="G32" s="22">
        <f t="shared" si="5"/>
      </c>
      <c r="H32" s="27">
        <f t="shared" si="2"/>
      </c>
      <c r="I32" s="2"/>
    </row>
    <row r="33" spans="1:9" ht="16.5" customHeight="1">
      <c r="A33" s="17">
        <v>16</v>
      </c>
      <c r="B33" s="46">
        <f t="shared" si="6"/>
      </c>
      <c r="C33" s="46"/>
      <c r="D33" s="37">
        <f t="shared" si="4"/>
      </c>
      <c r="E33" s="21">
        <f t="shared" si="0"/>
      </c>
      <c r="F33" s="21">
        <f t="shared" si="1"/>
      </c>
      <c r="G33" s="22">
        <f t="shared" si="5"/>
      </c>
      <c r="H33" s="27">
        <f t="shared" si="2"/>
      </c>
      <c r="I33" s="2"/>
    </row>
    <row r="34" spans="1:9" ht="16.5" customHeight="1">
      <c r="A34" s="17">
        <v>17</v>
      </c>
      <c r="B34" s="46">
        <f t="shared" si="6"/>
      </c>
      <c r="C34" s="46"/>
      <c r="D34" s="37">
        <f t="shared" si="4"/>
      </c>
      <c r="E34" s="21">
        <f t="shared" si="0"/>
      </c>
      <c r="F34" s="21">
        <f t="shared" si="1"/>
      </c>
      <c r="G34" s="22">
        <f t="shared" si="5"/>
      </c>
      <c r="H34" s="27">
        <f t="shared" si="2"/>
      </c>
      <c r="I34" s="2"/>
    </row>
    <row r="35" spans="1:9" ht="16.5" customHeight="1">
      <c r="A35" s="17">
        <v>18</v>
      </c>
      <c r="B35" s="46">
        <f t="shared" si="6"/>
      </c>
      <c r="C35" s="46"/>
      <c r="D35" s="37">
        <f t="shared" si="4"/>
      </c>
      <c r="E35" s="21">
        <f t="shared" si="0"/>
      </c>
      <c r="F35" s="21">
        <f t="shared" si="1"/>
      </c>
      <c r="G35" s="22">
        <f t="shared" si="5"/>
      </c>
      <c r="H35" s="27">
        <f t="shared" si="2"/>
      </c>
      <c r="I35" s="2"/>
    </row>
    <row r="36" spans="1:9" ht="16.5" customHeight="1">
      <c r="A36" s="17">
        <v>19</v>
      </c>
      <c r="B36" s="46">
        <f t="shared" si="6"/>
      </c>
      <c r="C36" s="46"/>
      <c r="D36" s="37">
        <f t="shared" si="4"/>
      </c>
      <c r="E36" s="21">
        <f t="shared" si="0"/>
      </c>
      <c r="F36" s="21">
        <f t="shared" si="1"/>
      </c>
      <c r="G36" s="22">
        <f t="shared" si="5"/>
      </c>
      <c r="H36" s="27">
        <f t="shared" si="2"/>
      </c>
      <c r="I36" s="2"/>
    </row>
    <row r="37" spans="1:9" ht="16.5" customHeight="1">
      <c r="A37" s="17">
        <v>20</v>
      </c>
      <c r="B37" s="46">
        <f t="shared" si="6"/>
      </c>
      <c r="C37" s="46"/>
      <c r="D37" s="37">
        <f t="shared" si="4"/>
      </c>
      <c r="E37" s="21">
        <f t="shared" si="0"/>
      </c>
      <c r="F37" s="21">
        <f t="shared" si="1"/>
      </c>
      <c r="G37" s="22">
        <f t="shared" si="5"/>
      </c>
      <c r="H37" s="27">
        <f t="shared" si="2"/>
      </c>
      <c r="I37" s="2"/>
    </row>
    <row r="38" spans="1:9" ht="16.5" customHeight="1">
      <c r="A38" s="17">
        <v>21</v>
      </c>
      <c r="B38" s="46">
        <f t="shared" si="6"/>
      </c>
      <c r="C38" s="46"/>
      <c r="D38" s="37">
        <f t="shared" si="4"/>
      </c>
      <c r="E38" s="21">
        <f t="shared" si="0"/>
      </c>
      <c r="F38" s="21">
        <f t="shared" si="1"/>
      </c>
      <c r="G38" s="22">
        <f t="shared" si="5"/>
      </c>
      <c r="H38" s="27">
        <f t="shared" si="2"/>
      </c>
      <c r="I38" s="2"/>
    </row>
    <row r="39" spans="1:9" ht="16.5" customHeight="1">
      <c r="A39" s="17">
        <v>22</v>
      </c>
      <c r="B39" s="46">
        <f t="shared" si="6"/>
      </c>
      <c r="C39" s="46"/>
      <c r="D39" s="37">
        <f t="shared" si="4"/>
      </c>
      <c r="E39" s="21">
        <f t="shared" si="0"/>
      </c>
      <c r="F39" s="21">
        <f t="shared" si="1"/>
      </c>
      <c r="G39" s="22">
        <f t="shared" si="5"/>
      </c>
      <c r="H39" s="27">
        <f t="shared" si="2"/>
      </c>
      <c r="I39" s="2"/>
    </row>
    <row r="40" spans="1:8" ht="16.5" customHeight="1">
      <c r="A40" s="17">
        <v>23</v>
      </c>
      <c r="B40" s="46">
        <f t="shared" si="6"/>
      </c>
      <c r="C40" s="46"/>
      <c r="D40" s="37">
        <f t="shared" si="4"/>
      </c>
      <c r="E40" s="21">
        <f t="shared" si="0"/>
      </c>
      <c r="F40" s="21">
        <f t="shared" si="1"/>
      </c>
      <c r="G40" s="22">
        <f t="shared" si="5"/>
      </c>
      <c r="H40" s="27">
        <f t="shared" si="2"/>
      </c>
    </row>
    <row r="41" spans="1:8" ht="16.5" customHeight="1">
      <c r="A41" s="17">
        <v>24</v>
      </c>
      <c r="B41" s="46">
        <f t="shared" si="6"/>
      </c>
      <c r="C41" s="46"/>
      <c r="D41" s="37">
        <f t="shared" si="4"/>
      </c>
      <c r="E41" s="21">
        <f t="shared" si="0"/>
      </c>
      <c r="F41" s="21">
        <f t="shared" si="1"/>
      </c>
      <c r="G41" s="22">
        <f t="shared" si="5"/>
      </c>
      <c r="H41" s="27">
        <f t="shared" si="2"/>
      </c>
    </row>
    <row r="42" spans="1:8" ht="16.5" customHeight="1">
      <c r="A42" s="17">
        <v>25</v>
      </c>
      <c r="B42" s="46">
        <f t="shared" si="6"/>
      </c>
      <c r="C42" s="46"/>
      <c r="D42" s="37">
        <f t="shared" si="4"/>
      </c>
      <c r="E42" s="21">
        <f t="shared" si="0"/>
      </c>
      <c r="F42" s="21">
        <f t="shared" si="1"/>
      </c>
      <c r="G42" s="22">
        <f t="shared" si="5"/>
      </c>
      <c r="H42" s="27">
        <f t="shared" si="2"/>
      </c>
    </row>
    <row r="43" spans="1:8" ht="16.5" customHeight="1">
      <c r="A43" s="17">
        <v>26</v>
      </c>
      <c r="B43" s="46">
        <f t="shared" si="6"/>
      </c>
      <c r="C43" s="46"/>
      <c r="D43" s="37">
        <f t="shared" si="4"/>
      </c>
      <c r="E43" s="21">
        <f t="shared" si="0"/>
      </c>
      <c r="F43" s="21">
        <f t="shared" si="1"/>
      </c>
      <c r="G43" s="22">
        <f t="shared" si="5"/>
      </c>
      <c r="H43" s="27">
        <f t="shared" si="2"/>
      </c>
    </row>
    <row r="44" spans="1:8" ht="16.5" customHeight="1">
      <c r="A44" s="17">
        <v>27</v>
      </c>
      <c r="B44" s="46">
        <f t="shared" si="6"/>
      </c>
      <c r="C44" s="46"/>
      <c r="D44" s="37">
        <f t="shared" si="4"/>
      </c>
      <c r="E44" s="21">
        <f t="shared" si="0"/>
      </c>
      <c r="F44" s="21">
        <f t="shared" si="1"/>
      </c>
      <c r="G44" s="22">
        <f t="shared" si="5"/>
      </c>
      <c r="H44" s="27">
        <f t="shared" si="2"/>
      </c>
    </row>
    <row r="45" spans="1:8" ht="16.5" customHeight="1">
      <c r="A45" s="17">
        <v>28</v>
      </c>
      <c r="B45" s="46">
        <f t="shared" si="6"/>
      </c>
      <c r="C45" s="46"/>
      <c r="D45" s="37">
        <f t="shared" si="4"/>
      </c>
      <c r="E45" s="21">
        <f t="shared" si="0"/>
      </c>
      <c r="F45" s="21">
        <f t="shared" si="1"/>
      </c>
      <c r="G45" s="22">
        <f t="shared" si="5"/>
      </c>
      <c r="H45" s="27">
        <f t="shared" si="2"/>
      </c>
    </row>
    <row r="46" spans="1:8" ht="16.5" customHeight="1">
      <c r="A46" s="17">
        <v>29</v>
      </c>
      <c r="B46" s="46">
        <f t="shared" si="6"/>
      </c>
      <c r="C46" s="46"/>
      <c r="D46" s="37">
        <f t="shared" si="4"/>
      </c>
      <c r="E46" s="21">
        <f t="shared" si="0"/>
      </c>
      <c r="F46" s="21">
        <f t="shared" si="1"/>
      </c>
      <c r="G46" s="22">
        <f t="shared" si="5"/>
      </c>
      <c r="H46" s="27">
        <f t="shared" si="2"/>
      </c>
    </row>
    <row r="47" spans="1:8" ht="16.5" customHeight="1">
      <c r="A47" s="17">
        <v>30</v>
      </c>
      <c r="B47" s="46">
        <f t="shared" si="6"/>
      </c>
      <c r="C47" s="46"/>
      <c r="D47" s="37">
        <f t="shared" si="4"/>
      </c>
      <c r="E47" s="21">
        <f t="shared" si="0"/>
      </c>
      <c r="F47" s="21">
        <f t="shared" si="1"/>
      </c>
      <c r="G47" s="22">
        <f t="shared" si="5"/>
      </c>
      <c r="H47" s="27">
        <f t="shared" si="2"/>
      </c>
    </row>
    <row r="48" spans="1:8" ht="16.5" customHeight="1">
      <c r="A48" s="17">
        <v>31</v>
      </c>
      <c r="B48" s="46">
        <f t="shared" si="6"/>
      </c>
      <c r="C48" s="46"/>
      <c r="D48" s="37">
        <f t="shared" si="4"/>
      </c>
      <c r="E48" s="21">
        <f t="shared" si="0"/>
      </c>
      <c r="F48" s="21">
        <f t="shared" si="1"/>
      </c>
      <c r="G48" s="22">
        <f t="shared" si="5"/>
      </c>
      <c r="H48" s="27">
        <f t="shared" si="2"/>
      </c>
    </row>
    <row r="49" spans="1:8" ht="16.5" customHeight="1">
      <c r="A49" s="17">
        <v>32</v>
      </c>
      <c r="B49" s="46">
        <f t="shared" si="6"/>
      </c>
      <c r="C49" s="46"/>
      <c r="D49" s="37">
        <f t="shared" si="4"/>
      </c>
      <c r="E49" s="21">
        <f t="shared" si="0"/>
      </c>
      <c r="F49" s="21">
        <f t="shared" si="1"/>
      </c>
      <c r="G49" s="22">
        <f t="shared" si="5"/>
      </c>
      <c r="H49" s="27">
        <f t="shared" si="2"/>
      </c>
    </row>
    <row r="50" spans="1:8" ht="16.5" customHeight="1">
      <c r="A50" s="17">
        <v>33</v>
      </c>
      <c r="B50" s="46">
        <f t="shared" si="6"/>
      </c>
      <c r="C50" s="46"/>
      <c r="D50" s="37">
        <f t="shared" si="4"/>
      </c>
      <c r="E50" s="21">
        <f t="shared" si="0"/>
      </c>
      <c r="F50" s="21">
        <f t="shared" si="1"/>
      </c>
      <c r="G50" s="22">
        <f t="shared" si="5"/>
      </c>
      <c r="H50" s="27">
        <f t="shared" si="2"/>
      </c>
    </row>
    <row r="51" spans="1:8" ht="16.5" customHeight="1">
      <c r="A51" s="17">
        <v>34</v>
      </c>
      <c r="B51" s="46">
        <f t="shared" si="6"/>
      </c>
      <c r="C51" s="46"/>
      <c r="D51" s="37">
        <f t="shared" si="4"/>
      </c>
      <c r="E51" s="21">
        <f t="shared" si="0"/>
      </c>
      <c r="F51" s="21">
        <f t="shared" si="1"/>
      </c>
      <c r="G51" s="22">
        <f t="shared" si="5"/>
      </c>
      <c r="H51" s="27">
        <f t="shared" si="2"/>
      </c>
    </row>
    <row r="52" spans="1:8" ht="16.5" customHeight="1">
      <c r="A52" s="17">
        <v>35</v>
      </c>
      <c r="B52" s="46">
        <f t="shared" si="6"/>
      </c>
      <c r="C52" s="46"/>
      <c r="D52" s="37">
        <f t="shared" si="4"/>
      </c>
      <c r="E52" s="21">
        <f t="shared" si="0"/>
      </c>
      <c r="F52" s="21">
        <f t="shared" si="1"/>
      </c>
      <c r="G52" s="22">
        <f t="shared" si="5"/>
      </c>
      <c r="H52" s="27">
        <f t="shared" si="2"/>
      </c>
    </row>
    <row r="53" spans="1:8" ht="16.5" customHeight="1">
      <c r="A53" s="17">
        <v>36</v>
      </c>
      <c r="B53" s="46">
        <f t="shared" si="6"/>
      </c>
      <c r="C53" s="46"/>
      <c r="D53" s="37">
        <f t="shared" si="4"/>
      </c>
      <c r="E53" s="21">
        <f t="shared" si="0"/>
      </c>
      <c r="F53" s="21">
        <f t="shared" si="1"/>
      </c>
      <c r="G53" s="22">
        <f t="shared" si="5"/>
      </c>
      <c r="H53" s="27">
        <f t="shared" si="2"/>
      </c>
    </row>
    <row r="54" spans="1:8" ht="16.5" customHeight="1">
      <c r="A54" s="17">
        <v>37</v>
      </c>
      <c r="B54" s="46">
        <f t="shared" si="6"/>
      </c>
      <c r="C54" s="46"/>
      <c r="D54" s="37">
        <f t="shared" si="4"/>
      </c>
      <c r="E54" s="21">
        <f t="shared" si="0"/>
      </c>
      <c r="F54" s="21">
        <f>IF(A54&lt;=$E$4,ROUNDDOWN(E53*$E$3/100*G54/365,0),"")</f>
      </c>
      <c r="G54" s="22">
        <f>IF(B54="","",B54-B53)</f>
      </c>
      <c r="H54" s="27">
        <f t="shared" si="2"/>
      </c>
    </row>
    <row r="55" spans="1:8" ht="16.5" customHeight="1">
      <c r="A55" s="17">
        <v>38</v>
      </c>
      <c r="B55" s="46">
        <f t="shared" si="6"/>
      </c>
      <c r="C55" s="46"/>
      <c r="D55" s="37">
        <f t="shared" si="4"/>
      </c>
      <c r="E55" s="21">
        <f t="shared" si="0"/>
      </c>
      <c r="F55" s="21">
        <f t="shared" si="1"/>
      </c>
      <c r="G55" s="22">
        <f t="shared" si="5"/>
      </c>
      <c r="H55" s="27">
        <f t="shared" si="2"/>
      </c>
    </row>
    <row r="56" spans="1:8" ht="16.5" customHeight="1">
      <c r="A56" s="17">
        <v>39</v>
      </c>
      <c r="B56" s="46">
        <f t="shared" si="6"/>
      </c>
      <c r="C56" s="46"/>
      <c r="D56" s="37">
        <f t="shared" si="4"/>
      </c>
      <c r="E56" s="21">
        <f t="shared" si="0"/>
      </c>
      <c r="F56" s="21">
        <f t="shared" si="1"/>
      </c>
      <c r="G56" s="22">
        <f t="shared" si="5"/>
      </c>
      <c r="H56" s="27">
        <f t="shared" si="2"/>
      </c>
    </row>
    <row r="57" spans="1:8" ht="16.5" customHeight="1">
      <c r="A57" s="17">
        <v>40</v>
      </c>
      <c r="B57" s="46">
        <f t="shared" si="6"/>
      </c>
      <c r="C57" s="46"/>
      <c r="D57" s="37">
        <f t="shared" si="4"/>
      </c>
      <c r="E57" s="21">
        <f t="shared" si="0"/>
      </c>
      <c r="F57" s="21">
        <f t="shared" si="1"/>
      </c>
      <c r="G57" s="22">
        <f t="shared" si="5"/>
      </c>
      <c r="H57" s="27">
        <f t="shared" si="2"/>
      </c>
    </row>
    <row r="58" spans="1:8" ht="16.5" customHeight="1">
      <c r="A58" s="17">
        <v>41</v>
      </c>
      <c r="B58" s="46">
        <f t="shared" si="6"/>
      </c>
      <c r="C58" s="46"/>
      <c r="D58" s="37">
        <f t="shared" si="4"/>
      </c>
      <c r="E58" s="21">
        <f t="shared" si="0"/>
      </c>
      <c r="F58" s="21">
        <f t="shared" si="1"/>
      </c>
      <c r="G58" s="22">
        <f t="shared" si="5"/>
      </c>
      <c r="H58" s="27">
        <f t="shared" si="2"/>
      </c>
    </row>
    <row r="59" spans="1:8" ht="16.5" customHeight="1">
      <c r="A59" s="17">
        <v>42</v>
      </c>
      <c r="B59" s="46">
        <f t="shared" si="6"/>
      </c>
      <c r="C59" s="46"/>
      <c r="D59" s="37">
        <f t="shared" si="4"/>
      </c>
      <c r="E59" s="21">
        <f t="shared" si="0"/>
      </c>
      <c r="F59" s="21">
        <f t="shared" si="1"/>
      </c>
      <c r="G59" s="22">
        <f t="shared" si="5"/>
      </c>
      <c r="H59" s="27">
        <f t="shared" si="2"/>
      </c>
    </row>
    <row r="60" spans="1:8" ht="16.5" customHeight="1">
      <c r="A60" s="17">
        <v>43</v>
      </c>
      <c r="B60" s="46">
        <f t="shared" si="6"/>
      </c>
      <c r="C60" s="46"/>
      <c r="D60" s="37">
        <f t="shared" si="4"/>
      </c>
      <c r="E60" s="21">
        <f t="shared" si="0"/>
      </c>
      <c r="F60" s="21">
        <f t="shared" si="1"/>
      </c>
      <c r="G60" s="22">
        <f t="shared" si="5"/>
      </c>
      <c r="H60" s="27">
        <f t="shared" si="2"/>
      </c>
    </row>
    <row r="61" spans="1:8" ht="16.5" customHeight="1">
      <c r="A61" s="17">
        <v>44</v>
      </c>
      <c r="B61" s="46">
        <f t="shared" si="6"/>
      </c>
      <c r="C61" s="46"/>
      <c r="D61" s="37">
        <f t="shared" si="4"/>
      </c>
      <c r="E61" s="21">
        <f t="shared" si="0"/>
      </c>
      <c r="F61" s="21">
        <f t="shared" si="1"/>
      </c>
      <c r="G61" s="22">
        <f t="shared" si="5"/>
      </c>
      <c r="H61" s="27">
        <f t="shared" si="2"/>
      </c>
    </row>
    <row r="62" spans="1:8" ht="16.5" customHeight="1">
      <c r="A62" s="17">
        <v>45</v>
      </c>
      <c r="B62" s="46">
        <f t="shared" si="6"/>
      </c>
      <c r="C62" s="46"/>
      <c r="D62" s="37">
        <f t="shared" si="4"/>
      </c>
      <c r="E62" s="21">
        <f>IF(A62&lt;$E$4,E61-D62,"")</f>
      </c>
      <c r="F62" s="21">
        <f t="shared" si="1"/>
      </c>
      <c r="G62" s="22">
        <f t="shared" si="5"/>
      </c>
      <c r="H62" s="27">
        <f t="shared" si="2"/>
      </c>
    </row>
    <row r="63" spans="1:8" ht="16.5" customHeight="1">
      <c r="A63" s="17">
        <v>46</v>
      </c>
      <c r="B63" s="46">
        <f t="shared" si="6"/>
      </c>
      <c r="C63" s="46"/>
      <c r="D63" s="37">
        <f t="shared" si="4"/>
      </c>
      <c r="E63" s="21">
        <f t="shared" si="0"/>
      </c>
      <c r="F63" s="21">
        <f t="shared" si="1"/>
      </c>
      <c r="G63" s="22">
        <f t="shared" si="5"/>
      </c>
      <c r="H63" s="27">
        <f t="shared" si="2"/>
      </c>
    </row>
    <row r="64" spans="1:8" ht="16.5" customHeight="1">
      <c r="A64" s="17">
        <v>47</v>
      </c>
      <c r="B64" s="46">
        <f t="shared" si="6"/>
      </c>
      <c r="C64" s="46"/>
      <c r="D64" s="37">
        <f t="shared" si="4"/>
      </c>
      <c r="E64" s="21">
        <f t="shared" si="0"/>
      </c>
      <c r="F64" s="21">
        <f t="shared" si="1"/>
      </c>
      <c r="G64" s="22">
        <f t="shared" si="5"/>
      </c>
      <c r="H64" s="27">
        <f t="shared" si="2"/>
      </c>
    </row>
    <row r="65" spans="1:8" ht="16.5" customHeight="1" thickBot="1">
      <c r="A65" s="17">
        <v>48</v>
      </c>
      <c r="B65" s="46">
        <f t="shared" si="6"/>
      </c>
      <c r="C65" s="46"/>
      <c r="D65" s="37">
        <f t="shared" si="4"/>
      </c>
      <c r="E65" s="21">
        <f t="shared" si="0"/>
      </c>
      <c r="F65" s="21">
        <f t="shared" si="1"/>
      </c>
      <c r="G65" s="22">
        <f t="shared" si="5"/>
      </c>
      <c r="H65" s="27">
        <f t="shared" si="2"/>
      </c>
    </row>
    <row r="66" spans="1:8" ht="18" customHeight="1" thickBot="1" thickTop="1">
      <c r="A66" s="6" t="s">
        <v>3</v>
      </c>
      <c r="B66" s="11"/>
      <c r="C66" s="12"/>
      <c r="D66" s="23">
        <f>IF(SUM(D18:D65)=0,"",(SUM(D18:D65)))</f>
      </c>
      <c r="E66" s="24"/>
      <c r="F66" s="23">
        <f>IF(SUM(F18:F65)=0,"",(SUM(F18:F65)))</f>
      </c>
      <c r="G66" s="33">
        <f>IF(SUM(G18:G65)=0,"",(SUM(G18:G65)))</f>
      </c>
      <c r="H66" s="34">
        <f>IF(SUM(H18:H65)=0,"",(SUM(H18:H65)))</f>
      </c>
    </row>
    <row r="67" ht="13.5">
      <c r="A67" s="52" t="s">
        <v>42</v>
      </c>
    </row>
  </sheetData>
  <sheetProtection sheet="1"/>
  <mergeCells count="28">
    <mergeCell ref="A8:C8"/>
    <mergeCell ref="A9:B9"/>
    <mergeCell ref="C9:D9"/>
    <mergeCell ref="F8:H8"/>
    <mergeCell ref="F9:H9"/>
    <mergeCell ref="A10:C10"/>
    <mergeCell ref="F2:H2"/>
    <mergeCell ref="F3:H3"/>
    <mergeCell ref="F4:H4"/>
    <mergeCell ref="F6:H6"/>
    <mergeCell ref="F5:H5"/>
    <mergeCell ref="A6:C6"/>
    <mergeCell ref="A7:C7"/>
    <mergeCell ref="A2:C2"/>
    <mergeCell ref="A3:C3"/>
    <mergeCell ref="A4:C4"/>
    <mergeCell ref="A5:B5"/>
    <mergeCell ref="C5:D5"/>
    <mergeCell ref="F7:H7"/>
    <mergeCell ref="F14:G14"/>
    <mergeCell ref="C15:C16"/>
    <mergeCell ref="B15:B16"/>
    <mergeCell ref="A12:H12"/>
    <mergeCell ref="A15:A16"/>
    <mergeCell ref="G15:H15"/>
    <mergeCell ref="F15:F16"/>
    <mergeCell ref="E15:E16"/>
    <mergeCell ref="D15:D16"/>
  </mergeCells>
  <printOptions horizontalCentered="1"/>
  <pageMargins left="0.984251968503937" right="0.7874015748031497" top="0.7874015748031497" bottom="0.3937007874015748" header="0.3937007874015748" footer="0.5118110236220472"/>
  <pageSetup fitToHeight="1" fitToWidth="1" horizontalDpi="600" verticalDpi="600" orientation="portrait" pageOrder="overThenDown" paperSize="9" scale="86" r:id="rId1"/>
  <headerFooter alignWithMargins="0">
    <oddHeader>&amp;L&amp;12&amp;A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7">
      <selection activeCell="J12" sqref="J12"/>
    </sheetView>
  </sheetViews>
  <sheetFormatPr defaultColWidth="9.00390625" defaultRowHeight="13.5"/>
  <cols>
    <col min="1" max="1" width="5.625" style="3" customWidth="1"/>
    <col min="2" max="3" width="13.625" style="3" customWidth="1"/>
    <col min="4" max="6" width="12.625" style="3" customWidth="1"/>
    <col min="7" max="8" width="11.625" style="3" customWidth="1"/>
    <col min="9" max="9" width="10.625" style="3" customWidth="1"/>
    <col min="10" max="16384" width="9.00390625" style="3" customWidth="1"/>
  </cols>
  <sheetData>
    <row r="1" spans="1:9" ht="27" thickBot="1">
      <c r="A1" s="8" t="s">
        <v>16</v>
      </c>
      <c r="B1" s="4"/>
      <c r="C1" s="4"/>
      <c r="D1" s="1"/>
      <c r="E1" s="1"/>
      <c r="F1" s="2"/>
      <c r="G1" s="2"/>
      <c r="H1" s="41" t="s">
        <v>17</v>
      </c>
      <c r="I1" s="2"/>
    </row>
    <row r="2" spans="1:8" ht="20.25" customHeight="1">
      <c r="A2" s="73" t="s">
        <v>20</v>
      </c>
      <c r="B2" s="74"/>
      <c r="C2" s="74"/>
      <c r="D2" s="42" t="s">
        <v>25</v>
      </c>
      <c r="E2" s="47">
        <v>3000000</v>
      </c>
      <c r="F2" s="79" t="s">
        <v>14</v>
      </c>
      <c r="G2" s="80"/>
      <c r="H2" s="81"/>
    </row>
    <row r="3" spans="1:8" ht="20.25" customHeight="1">
      <c r="A3" s="71" t="s">
        <v>21</v>
      </c>
      <c r="B3" s="72"/>
      <c r="C3" s="72"/>
      <c r="D3" s="43" t="s">
        <v>26</v>
      </c>
      <c r="E3" s="48">
        <v>1.25</v>
      </c>
      <c r="F3" s="82" t="s">
        <v>13</v>
      </c>
      <c r="G3" s="57"/>
      <c r="H3" s="58"/>
    </row>
    <row r="4" spans="1:8" ht="20.25" customHeight="1">
      <c r="A4" s="71" t="s">
        <v>36</v>
      </c>
      <c r="B4" s="72"/>
      <c r="C4" s="72"/>
      <c r="D4" s="43" t="s">
        <v>27</v>
      </c>
      <c r="E4" s="49">
        <v>36</v>
      </c>
      <c r="F4" s="83" t="s">
        <v>37</v>
      </c>
      <c r="G4" s="57"/>
      <c r="H4" s="58"/>
    </row>
    <row r="5" spans="1:8" ht="20.25" customHeight="1">
      <c r="A5" s="75" t="s">
        <v>34</v>
      </c>
      <c r="B5" s="76"/>
      <c r="C5" s="77" t="s">
        <v>32</v>
      </c>
      <c r="D5" s="78"/>
      <c r="E5" s="50">
        <v>2</v>
      </c>
      <c r="F5" s="85" t="s">
        <v>19</v>
      </c>
      <c r="G5" s="94"/>
      <c r="H5" s="95"/>
    </row>
    <row r="6" spans="1:8" ht="20.25" customHeight="1">
      <c r="A6" s="71" t="s">
        <v>35</v>
      </c>
      <c r="B6" s="72"/>
      <c r="C6" s="72"/>
      <c r="D6" s="43" t="s">
        <v>25</v>
      </c>
      <c r="E6" s="35">
        <f>IF($E$2="","",IF($E$5=1,ROUNDUP($E$2/$E$4,-3),ROUNDDOWN($E$2/$E$4,-3)))</f>
        <v>83000</v>
      </c>
      <c r="F6" s="84"/>
      <c r="G6" s="57"/>
      <c r="H6" s="58"/>
    </row>
    <row r="7" spans="1:8" ht="20.25" customHeight="1">
      <c r="A7" s="71" t="s">
        <v>22</v>
      </c>
      <c r="B7" s="72"/>
      <c r="C7" s="72"/>
      <c r="D7" s="43" t="s">
        <v>28</v>
      </c>
      <c r="E7" s="51">
        <v>37855</v>
      </c>
      <c r="F7" s="56" t="s">
        <v>38</v>
      </c>
      <c r="G7" s="57"/>
      <c r="H7" s="58"/>
    </row>
    <row r="8" spans="1:8" ht="20.25" customHeight="1">
      <c r="A8" s="71" t="s">
        <v>23</v>
      </c>
      <c r="B8" s="72"/>
      <c r="C8" s="72"/>
      <c r="D8" s="43" t="s">
        <v>29</v>
      </c>
      <c r="E8" s="51">
        <v>37886</v>
      </c>
      <c r="F8" s="56" t="s">
        <v>39</v>
      </c>
      <c r="G8" s="57"/>
      <c r="H8" s="58"/>
    </row>
    <row r="9" spans="1:8" ht="20.25" customHeight="1" thickBot="1">
      <c r="A9" s="71" t="s">
        <v>31</v>
      </c>
      <c r="B9" s="76"/>
      <c r="C9" s="88" t="s">
        <v>33</v>
      </c>
      <c r="D9" s="78"/>
      <c r="E9" s="49">
        <v>2</v>
      </c>
      <c r="F9" s="98" t="s">
        <v>18</v>
      </c>
      <c r="G9" s="90"/>
      <c r="H9" s="91"/>
    </row>
    <row r="10" spans="1:8" ht="20.25" customHeight="1" thickBot="1">
      <c r="A10" s="92" t="s">
        <v>24</v>
      </c>
      <c r="B10" s="93"/>
      <c r="C10" s="93"/>
      <c r="D10" s="44" t="s">
        <v>30</v>
      </c>
      <c r="E10" s="36">
        <f>IF($E$7="","",$E$8-$E$7+1)</f>
        <v>32</v>
      </c>
      <c r="F10" s="38"/>
      <c r="G10" s="39" t="s">
        <v>11</v>
      </c>
      <c r="H10" s="40">
        <f>IF($E$2="","",$E$2-($E$4-1)*$E$6)</f>
        <v>95000</v>
      </c>
    </row>
    <row r="11" spans="1:9" ht="20.25" customHeight="1">
      <c r="A11" s="13"/>
      <c r="B11" s="13"/>
      <c r="C11" s="13"/>
      <c r="D11" s="14"/>
      <c r="E11" s="14"/>
      <c r="F11" s="15"/>
      <c r="G11" s="15"/>
      <c r="H11" s="15"/>
      <c r="I11" s="32"/>
    </row>
    <row r="12" spans="1:8" ht="20.25" customHeight="1">
      <c r="A12" s="63" t="s">
        <v>5</v>
      </c>
      <c r="B12" s="64"/>
      <c r="C12" s="64"/>
      <c r="D12" s="64"/>
      <c r="E12" s="64"/>
      <c r="F12" s="64"/>
      <c r="G12" s="64"/>
      <c r="H12" s="64"/>
    </row>
    <row r="13" spans="1:3" ht="12.75" customHeight="1">
      <c r="A13" s="13"/>
      <c r="C13" s="13"/>
    </row>
    <row r="14" spans="1:8" ht="24" customHeight="1" thickBot="1">
      <c r="A14" s="13"/>
      <c r="B14" s="31" t="s">
        <v>6</v>
      </c>
      <c r="C14" s="54" t="s">
        <v>40</v>
      </c>
      <c r="E14" s="16" t="s">
        <v>7</v>
      </c>
      <c r="F14" s="96" t="s">
        <v>41</v>
      </c>
      <c r="G14" s="97"/>
      <c r="H14" s="32"/>
    </row>
    <row r="15" spans="1:8" ht="18" customHeight="1">
      <c r="A15" s="65" t="s">
        <v>9</v>
      </c>
      <c r="B15" s="61" t="s">
        <v>43</v>
      </c>
      <c r="C15" s="61" t="s">
        <v>44</v>
      </c>
      <c r="D15" s="69" t="s">
        <v>0</v>
      </c>
      <c r="E15" s="61" t="s">
        <v>1</v>
      </c>
      <c r="F15" s="61" t="s">
        <v>8</v>
      </c>
      <c r="G15" s="67" t="s">
        <v>4</v>
      </c>
      <c r="H15" s="68"/>
    </row>
    <row r="16" spans="1:9" ht="18" customHeight="1">
      <c r="A16" s="66"/>
      <c r="B16" s="62"/>
      <c r="C16" s="62"/>
      <c r="D16" s="70"/>
      <c r="E16" s="62"/>
      <c r="F16" s="62"/>
      <c r="G16" s="7" t="s">
        <v>2</v>
      </c>
      <c r="H16" s="26" t="s">
        <v>10</v>
      </c>
      <c r="I16" s="2"/>
    </row>
    <row r="17" spans="1:9" ht="16.5" customHeight="1">
      <c r="A17" s="9"/>
      <c r="B17" s="18">
        <f>IF($E$7="","",$E$7)</f>
        <v>37855</v>
      </c>
      <c r="C17" s="10"/>
      <c r="D17" s="20"/>
      <c r="E17" s="25">
        <f>IF($E$2="","",$E$2)</f>
        <v>3000000</v>
      </c>
      <c r="F17" s="28"/>
      <c r="G17" s="29"/>
      <c r="H17" s="30"/>
      <c r="I17" s="2"/>
    </row>
    <row r="18" spans="1:9" ht="16.5" customHeight="1">
      <c r="A18" s="17">
        <v>1</v>
      </c>
      <c r="B18" s="19">
        <f>IF($E$8="","",$E$8)</f>
        <v>37886</v>
      </c>
      <c r="C18" s="46">
        <v>37886</v>
      </c>
      <c r="D18" s="37">
        <f>IF(AND(A18=$E$4,$E$9=2),$H$10,IF(AND(A18=1,$E$9=1),$H$10,IF(A18&lt;=$E$4,$E$6,"")))</f>
        <v>83000</v>
      </c>
      <c r="E18" s="21">
        <f aca="true" t="shared" si="0" ref="E18:E65">IF(A18&lt;$E$4,E17-D18,"")</f>
        <v>2917000</v>
      </c>
      <c r="F18" s="21">
        <f aca="true" t="shared" si="1" ref="F18:F65">IF(A18&lt;=$E$4,ROUNDDOWN(E17*$E$3/100*G18/365,0),"")</f>
        <v>3184</v>
      </c>
      <c r="G18" s="22">
        <f>IF(B18="","",B18-B17)</f>
        <v>31</v>
      </c>
      <c r="H18" s="27">
        <f aca="true" t="shared" si="2" ref="H18:H65">IF(B18="","",ROUNDDOWN(E17*1/100*G18/365,0))</f>
        <v>2547</v>
      </c>
      <c r="I18" s="5"/>
    </row>
    <row r="19" spans="1:9" ht="16.5" customHeight="1">
      <c r="A19" s="17">
        <v>2</v>
      </c>
      <c r="B19" s="46">
        <v>37915</v>
      </c>
      <c r="C19" s="46">
        <v>37915</v>
      </c>
      <c r="D19" s="37">
        <f aca="true" t="shared" si="3" ref="D19:D65">IF(AND(A19=$E$4,$E$9=2),$H$10,IF(AND(A19=1,$E$9=1),$H$10,IF(A19&lt;=$E$4,$E$6,"")))</f>
        <v>83000</v>
      </c>
      <c r="E19" s="21">
        <f t="shared" si="0"/>
        <v>2834000</v>
      </c>
      <c r="F19" s="21">
        <f t="shared" si="1"/>
        <v>2897</v>
      </c>
      <c r="G19" s="22">
        <f aca="true" t="shared" si="4" ref="G19:G65">IF(B19="","",B19-B18)</f>
        <v>29</v>
      </c>
      <c r="H19" s="27">
        <f t="shared" si="2"/>
        <v>2317</v>
      </c>
      <c r="I19" s="2"/>
    </row>
    <row r="20" spans="1:9" ht="16.5" customHeight="1">
      <c r="A20" s="17">
        <v>3</v>
      </c>
      <c r="B20" s="46">
        <v>37946</v>
      </c>
      <c r="C20" s="46">
        <v>37946</v>
      </c>
      <c r="D20" s="37">
        <f t="shared" si="3"/>
        <v>83000</v>
      </c>
      <c r="E20" s="21">
        <f t="shared" si="0"/>
        <v>2751000</v>
      </c>
      <c r="F20" s="21">
        <f t="shared" si="1"/>
        <v>3008</v>
      </c>
      <c r="G20" s="22">
        <f t="shared" si="4"/>
        <v>31</v>
      </c>
      <c r="H20" s="27">
        <f t="shared" si="2"/>
        <v>2406</v>
      </c>
      <c r="I20" s="2"/>
    </row>
    <row r="21" spans="1:9" ht="16.5" customHeight="1">
      <c r="A21" s="17">
        <v>4</v>
      </c>
      <c r="B21" s="46">
        <v>37977</v>
      </c>
      <c r="C21" s="46">
        <v>37977</v>
      </c>
      <c r="D21" s="37">
        <f t="shared" si="3"/>
        <v>83000</v>
      </c>
      <c r="E21" s="21">
        <f t="shared" si="0"/>
        <v>2668000</v>
      </c>
      <c r="F21" s="21">
        <f t="shared" si="1"/>
        <v>2920</v>
      </c>
      <c r="G21" s="22">
        <f t="shared" si="4"/>
        <v>31</v>
      </c>
      <c r="H21" s="27">
        <f t="shared" si="2"/>
        <v>2336</v>
      </c>
      <c r="I21" s="2"/>
    </row>
    <row r="22" spans="1:9" ht="16.5" customHeight="1">
      <c r="A22" s="17">
        <v>5</v>
      </c>
      <c r="B22" s="46">
        <v>38007</v>
      </c>
      <c r="C22" s="46">
        <v>38007</v>
      </c>
      <c r="D22" s="37">
        <f t="shared" si="3"/>
        <v>83000</v>
      </c>
      <c r="E22" s="21">
        <f t="shared" si="0"/>
        <v>2585000</v>
      </c>
      <c r="F22" s="21">
        <f t="shared" si="1"/>
        <v>2741</v>
      </c>
      <c r="G22" s="22">
        <f t="shared" si="4"/>
        <v>30</v>
      </c>
      <c r="H22" s="27">
        <f t="shared" si="2"/>
        <v>2192</v>
      </c>
      <c r="I22" s="2"/>
    </row>
    <row r="23" spans="1:9" ht="16.5" customHeight="1">
      <c r="A23" s="17">
        <v>6</v>
      </c>
      <c r="B23" s="46">
        <v>38040</v>
      </c>
      <c r="C23" s="46">
        <v>38040</v>
      </c>
      <c r="D23" s="37">
        <f t="shared" si="3"/>
        <v>83000</v>
      </c>
      <c r="E23" s="21">
        <f t="shared" si="0"/>
        <v>2502000</v>
      </c>
      <c r="F23" s="21">
        <f t="shared" si="1"/>
        <v>2921</v>
      </c>
      <c r="G23" s="22">
        <f t="shared" si="4"/>
        <v>33</v>
      </c>
      <c r="H23" s="27">
        <f t="shared" si="2"/>
        <v>2337</v>
      </c>
      <c r="I23" s="2"/>
    </row>
    <row r="24" spans="1:9" ht="16.5" customHeight="1">
      <c r="A24" s="17">
        <v>7</v>
      </c>
      <c r="B24" s="46">
        <v>38068</v>
      </c>
      <c r="C24" s="46">
        <v>38068</v>
      </c>
      <c r="D24" s="37">
        <f t="shared" si="3"/>
        <v>83000</v>
      </c>
      <c r="E24" s="21">
        <f t="shared" si="0"/>
        <v>2419000</v>
      </c>
      <c r="F24" s="21">
        <f t="shared" si="1"/>
        <v>2399</v>
      </c>
      <c r="G24" s="22">
        <f t="shared" si="4"/>
        <v>28</v>
      </c>
      <c r="H24" s="27">
        <f t="shared" si="2"/>
        <v>1919</v>
      </c>
      <c r="I24" s="2"/>
    </row>
    <row r="25" spans="1:9" ht="16.5" customHeight="1">
      <c r="A25" s="17">
        <v>8</v>
      </c>
      <c r="B25" s="46">
        <v>38098</v>
      </c>
      <c r="C25" s="46">
        <v>38098</v>
      </c>
      <c r="D25" s="37">
        <f t="shared" si="3"/>
        <v>83000</v>
      </c>
      <c r="E25" s="21">
        <f t="shared" si="0"/>
        <v>2336000</v>
      </c>
      <c r="F25" s="21">
        <f t="shared" si="1"/>
        <v>2485</v>
      </c>
      <c r="G25" s="22">
        <f t="shared" si="4"/>
        <v>30</v>
      </c>
      <c r="H25" s="27">
        <f t="shared" si="2"/>
        <v>1988</v>
      </c>
      <c r="I25" s="2"/>
    </row>
    <row r="26" spans="1:9" ht="16.5" customHeight="1">
      <c r="A26" s="17">
        <v>9</v>
      </c>
      <c r="B26" s="46">
        <v>38128</v>
      </c>
      <c r="C26" s="46">
        <v>38128</v>
      </c>
      <c r="D26" s="37">
        <f t="shared" si="3"/>
        <v>83000</v>
      </c>
      <c r="E26" s="21">
        <f t="shared" si="0"/>
        <v>2253000</v>
      </c>
      <c r="F26" s="21">
        <f t="shared" si="1"/>
        <v>2400</v>
      </c>
      <c r="G26" s="22">
        <f t="shared" si="4"/>
        <v>30</v>
      </c>
      <c r="H26" s="27">
        <f t="shared" si="2"/>
        <v>1920</v>
      </c>
      <c r="I26" s="2"/>
    </row>
    <row r="27" spans="1:9" ht="16.5" customHeight="1">
      <c r="A27" s="17">
        <v>10</v>
      </c>
      <c r="B27" s="46">
        <v>38159</v>
      </c>
      <c r="C27" s="46">
        <v>38159</v>
      </c>
      <c r="D27" s="37">
        <f t="shared" si="3"/>
        <v>83000</v>
      </c>
      <c r="E27" s="21">
        <f t="shared" si="0"/>
        <v>2170000</v>
      </c>
      <c r="F27" s="21">
        <f t="shared" si="1"/>
        <v>2391</v>
      </c>
      <c r="G27" s="22">
        <f t="shared" si="4"/>
        <v>31</v>
      </c>
      <c r="H27" s="27">
        <f t="shared" si="2"/>
        <v>1913</v>
      </c>
      <c r="I27" s="2"/>
    </row>
    <row r="28" spans="1:9" ht="16.5" customHeight="1">
      <c r="A28" s="17">
        <v>11</v>
      </c>
      <c r="B28" s="46">
        <v>38189</v>
      </c>
      <c r="C28" s="46">
        <v>38189</v>
      </c>
      <c r="D28" s="37">
        <f t="shared" si="3"/>
        <v>83000</v>
      </c>
      <c r="E28" s="21">
        <f t="shared" si="0"/>
        <v>2087000</v>
      </c>
      <c r="F28" s="21">
        <f t="shared" si="1"/>
        <v>2229</v>
      </c>
      <c r="G28" s="22">
        <f t="shared" si="4"/>
        <v>30</v>
      </c>
      <c r="H28" s="27">
        <f t="shared" si="2"/>
        <v>1783</v>
      </c>
      <c r="I28" s="2"/>
    </row>
    <row r="29" spans="1:9" ht="16.5" customHeight="1">
      <c r="A29" s="17">
        <v>12</v>
      </c>
      <c r="B29" s="46">
        <v>38222</v>
      </c>
      <c r="C29" s="46">
        <v>38222</v>
      </c>
      <c r="D29" s="37">
        <f t="shared" si="3"/>
        <v>83000</v>
      </c>
      <c r="E29" s="21">
        <f t="shared" si="0"/>
        <v>2004000</v>
      </c>
      <c r="F29" s="21">
        <f t="shared" si="1"/>
        <v>2358</v>
      </c>
      <c r="G29" s="22">
        <f t="shared" si="4"/>
        <v>33</v>
      </c>
      <c r="H29" s="27">
        <f t="shared" si="2"/>
        <v>1886</v>
      </c>
      <c r="I29" s="2"/>
    </row>
    <row r="30" spans="1:9" ht="16.5" customHeight="1">
      <c r="A30" s="17">
        <v>13</v>
      </c>
      <c r="B30" s="46">
        <v>38251</v>
      </c>
      <c r="C30" s="46">
        <v>38251</v>
      </c>
      <c r="D30" s="37">
        <f t="shared" si="3"/>
        <v>83000</v>
      </c>
      <c r="E30" s="21">
        <f t="shared" si="0"/>
        <v>1921000</v>
      </c>
      <c r="F30" s="21">
        <f t="shared" si="1"/>
        <v>1990</v>
      </c>
      <c r="G30" s="22">
        <f t="shared" si="4"/>
        <v>29</v>
      </c>
      <c r="H30" s="27">
        <f t="shared" si="2"/>
        <v>1592</v>
      </c>
      <c r="I30" s="2"/>
    </row>
    <row r="31" spans="1:9" ht="16.5" customHeight="1">
      <c r="A31" s="17">
        <v>14</v>
      </c>
      <c r="B31" s="46">
        <v>38281</v>
      </c>
      <c r="C31" s="46">
        <v>38281</v>
      </c>
      <c r="D31" s="37">
        <f t="shared" si="3"/>
        <v>83000</v>
      </c>
      <c r="E31" s="21">
        <f t="shared" si="0"/>
        <v>1838000</v>
      </c>
      <c r="F31" s="21">
        <f t="shared" si="1"/>
        <v>1973</v>
      </c>
      <c r="G31" s="22">
        <f t="shared" si="4"/>
        <v>30</v>
      </c>
      <c r="H31" s="27">
        <f t="shared" si="2"/>
        <v>1578</v>
      </c>
      <c r="I31" s="2"/>
    </row>
    <row r="32" spans="1:9" ht="16.5" customHeight="1">
      <c r="A32" s="17">
        <v>15</v>
      </c>
      <c r="B32" s="46">
        <v>38313</v>
      </c>
      <c r="C32" s="46">
        <v>38313</v>
      </c>
      <c r="D32" s="37">
        <f t="shared" si="3"/>
        <v>83000</v>
      </c>
      <c r="E32" s="21">
        <f t="shared" si="0"/>
        <v>1755000</v>
      </c>
      <c r="F32" s="21">
        <f t="shared" si="1"/>
        <v>2014</v>
      </c>
      <c r="G32" s="22">
        <f t="shared" si="4"/>
        <v>32</v>
      </c>
      <c r="H32" s="27">
        <f t="shared" si="2"/>
        <v>1611</v>
      </c>
      <c r="I32" s="2"/>
    </row>
    <row r="33" spans="1:9" ht="16.5" customHeight="1">
      <c r="A33" s="17">
        <v>16</v>
      </c>
      <c r="B33" s="46">
        <v>38342</v>
      </c>
      <c r="C33" s="46">
        <v>38342</v>
      </c>
      <c r="D33" s="37">
        <f t="shared" si="3"/>
        <v>83000</v>
      </c>
      <c r="E33" s="21">
        <f t="shared" si="0"/>
        <v>1672000</v>
      </c>
      <c r="F33" s="21">
        <f t="shared" si="1"/>
        <v>1742</v>
      </c>
      <c r="G33" s="22">
        <f t="shared" si="4"/>
        <v>29</v>
      </c>
      <c r="H33" s="27">
        <f t="shared" si="2"/>
        <v>1394</v>
      </c>
      <c r="I33" s="2"/>
    </row>
    <row r="34" spans="1:9" ht="16.5" customHeight="1">
      <c r="A34" s="17">
        <v>17</v>
      </c>
      <c r="B34" s="46">
        <v>38373</v>
      </c>
      <c r="C34" s="46">
        <v>38373</v>
      </c>
      <c r="D34" s="37">
        <f t="shared" si="3"/>
        <v>83000</v>
      </c>
      <c r="E34" s="21">
        <f t="shared" si="0"/>
        <v>1589000</v>
      </c>
      <c r="F34" s="21">
        <f t="shared" si="1"/>
        <v>1775</v>
      </c>
      <c r="G34" s="22">
        <f t="shared" si="4"/>
        <v>31</v>
      </c>
      <c r="H34" s="27">
        <f t="shared" si="2"/>
        <v>1420</v>
      </c>
      <c r="I34" s="2"/>
    </row>
    <row r="35" spans="1:9" ht="16.5" customHeight="1">
      <c r="A35" s="17">
        <v>18</v>
      </c>
      <c r="B35" s="46">
        <v>38404</v>
      </c>
      <c r="C35" s="46">
        <v>38404</v>
      </c>
      <c r="D35" s="37">
        <f t="shared" si="3"/>
        <v>83000</v>
      </c>
      <c r="E35" s="21">
        <f t="shared" si="0"/>
        <v>1506000</v>
      </c>
      <c r="F35" s="21">
        <f t="shared" si="1"/>
        <v>1686</v>
      </c>
      <c r="G35" s="22">
        <f t="shared" si="4"/>
        <v>31</v>
      </c>
      <c r="H35" s="27">
        <f t="shared" si="2"/>
        <v>1349</v>
      </c>
      <c r="I35" s="2"/>
    </row>
    <row r="36" spans="1:9" ht="16.5" customHeight="1">
      <c r="A36" s="17">
        <v>19</v>
      </c>
      <c r="B36" s="46">
        <v>38433</v>
      </c>
      <c r="C36" s="46">
        <v>38433</v>
      </c>
      <c r="D36" s="37">
        <f t="shared" si="3"/>
        <v>83000</v>
      </c>
      <c r="E36" s="21">
        <f t="shared" si="0"/>
        <v>1423000</v>
      </c>
      <c r="F36" s="21">
        <f t="shared" si="1"/>
        <v>1495</v>
      </c>
      <c r="G36" s="22">
        <f t="shared" si="4"/>
        <v>29</v>
      </c>
      <c r="H36" s="27">
        <f t="shared" si="2"/>
        <v>1196</v>
      </c>
      <c r="I36" s="2"/>
    </row>
    <row r="37" spans="1:9" ht="16.5" customHeight="1">
      <c r="A37" s="17">
        <v>20</v>
      </c>
      <c r="B37" s="46">
        <v>38463</v>
      </c>
      <c r="C37" s="46">
        <v>38463</v>
      </c>
      <c r="D37" s="37">
        <f t="shared" si="3"/>
        <v>83000</v>
      </c>
      <c r="E37" s="21">
        <f t="shared" si="0"/>
        <v>1340000</v>
      </c>
      <c r="F37" s="21">
        <f t="shared" si="1"/>
        <v>1461</v>
      </c>
      <c r="G37" s="22">
        <f t="shared" si="4"/>
        <v>30</v>
      </c>
      <c r="H37" s="27">
        <f t="shared" si="2"/>
        <v>1169</v>
      </c>
      <c r="I37" s="2"/>
    </row>
    <row r="38" spans="1:9" ht="16.5" customHeight="1">
      <c r="A38" s="17">
        <v>21</v>
      </c>
      <c r="B38" s="46">
        <v>38495</v>
      </c>
      <c r="C38" s="46">
        <v>38495</v>
      </c>
      <c r="D38" s="37">
        <f t="shared" si="3"/>
        <v>83000</v>
      </c>
      <c r="E38" s="21">
        <f t="shared" si="0"/>
        <v>1257000</v>
      </c>
      <c r="F38" s="21">
        <f t="shared" si="1"/>
        <v>1468</v>
      </c>
      <c r="G38" s="22">
        <f t="shared" si="4"/>
        <v>32</v>
      </c>
      <c r="H38" s="27">
        <f t="shared" si="2"/>
        <v>1174</v>
      </c>
      <c r="I38" s="2"/>
    </row>
    <row r="39" spans="1:9" ht="16.5" customHeight="1">
      <c r="A39" s="17">
        <v>22</v>
      </c>
      <c r="B39" s="46">
        <v>38524</v>
      </c>
      <c r="C39" s="46">
        <v>38524</v>
      </c>
      <c r="D39" s="37">
        <f t="shared" si="3"/>
        <v>83000</v>
      </c>
      <c r="E39" s="21">
        <f t="shared" si="0"/>
        <v>1174000</v>
      </c>
      <c r="F39" s="21">
        <f t="shared" si="1"/>
        <v>1248</v>
      </c>
      <c r="G39" s="22">
        <f t="shared" si="4"/>
        <v>29</v>
      </c>
      <c r="H39" s="27">
        <f t="shared" si="2"/>
        <v>998</v>
      </c>
      <c r="I39" s="2"/>
    </row>
    <row r="40" spans="1:8" ht="16.5" customHeight="1">
      <c r="A40" s="17">
        <v>23</v>
      </c>
      <c r="B40" s="46">
        <v>38554</v>
      </c>
      <c r="C40" s="46">
        <v>38554</v>
      </c>
      <c r="D40" s="37">
        <f t="shared" si="3"/>
        <v>83000</v>
      </c>
      <c r="E40" s="21">
        <f t="shared" si="0"/>
        <v>1091000</v>
      </c>
      <c r="F40" s="21">
        <f t="shared" si="1"/>
        <v>1206</v>
      </c>
      <c r="G40" s="22">
        <f t="shared" si="4"/>
        <v>30</v>
      </c>
      <c r="H40" s="27">
        <f t="shared" si="2"/>
        <v>964</v>
      </c>
    </row>
    <row r="41" spans="1:8" ht="16.5" customHeight="1">
      <c r="A41" s="17">
        <v>24</v>
      </c>
      <c r="B41" s="46">
        <v>38586</v>
      </c>
      <c r="C41" s="46">
        <v>38586</v>
      </c>
      <c r="D41" s="37">
        <f t="shared" si="3"/>
        <v>83000</v>
      </c>
      <c r="E41" s="21">
        <f t="shared" si="0"/>
        <v>1008000</v>
      </c>
      <c r="F41" s="21">
        <f t="shared" si="1"/>
        <v>1195</v>
      </c>
      <c r="G41" s="22">
        <f t="shared" si="4"/>
        <v>32</v>
      </c>
      <c r="H41" s="27">
        <f t="shared" si="2"/>
        <v>956</v>
      </c>
    </row>
    <row r="42" spans="1:8" ht="16.5" customHeight="1">
      <c r="A42" s="17">
        <v>25</v>
      </c>
      <c r="B42" s="46">
        <v>38616</v>
      </c>
      <c r="C42" s="46">
        <v>38616</v>
      </c>
      <c r="D42" s="37">
        <f t="shared" si="3"/>
        <v>83000</v>
      </c>
      <c r="E42" s="21">
        <f t="shared" si="0"/>
        <v>925000</v>
      </c>
      <c r="F42" s="21">
        <f t="shared" si="1"/>
        <v>1035</v>
      </c>
      <c r="G42" s="22">
        <f t="shared" si="4"/>
        <v>30</v>
      </c>
      <c r="H42" s="27">
        <f t="shared" si="2"/>
        <v>828</v>
      </c>
    </row>
    <row r="43" spans="1:8" ht="16.5" customHeight="1">
      <c r="A43" s="17">
        <v>26</v>
      </c>
      <c r="B43" s="46">
        <v>38646</v>
      </c>
      <c r="C43" s="46">
        <v>38646</v>
      </c>
      <c r="D43" s="37">
        <f t="shared" si="3"/>
        <v>83000</v>
      </c>
      <c r="E43" s="21">
        <f t="shared" si="0"/>
        <v>842000</v>
      </c>
      <c r="F43" s="21">
        <f t="shared" si="1"/>
        <v>950</v>
      </c>
      <c r="G43" s="22">
        <f t="shared" si="4"/>
        <v>30</v>
      </c>
      <c r="H43" s="27">
        <f t="shared" si="2"/>
        <v>760</v>
      </c>
    </row>
    <row r="44" spans="1:8" ht="16.5" customHeight="1">
      <c r="A44" s="17">
        <v>27</v>
      </c>
      <c r="B44" s="46">
        <v>38677</v>
      </c>
      <c r="C44" s="46">
        <v>38677</v>
      </c>
      <c r="D44" s="37">
        <f t="shared" si="3"/>
        <v>83000</v>
      </c>
      <c r="E44" s="21">
        <f t="shared" si="0"/>
        <v>759000</v>
      </c>
      <c r="F44" s="21">
        <f t="shared" si="1"/>
        <v>893</v>
      </c>
      <c r="G44" s="22">
        <f t="shared" si="4"/>
        <v>31</v>
      </c>
      <c r="H44" s="27">
        <f t="shared" si="2"/>
        <v>715</v>
      </c>
    </row>
    <row r="45" spans="1:8" ht="16.5" customHeight="1">
      <c r="A45" s="17">
        <v>28</v>
      </c>
      <c r="B45" s="46">
        <v>38707</v>
      </c>
      <c r="C45" s="46">
        <v>38707</v>
      </c>
      <c r="D45" s="37">
        <f t="shared" si="3"/>
        <v>83000</v>
      </c>
      <c r="E45" s="21">
        <f t="shared" si="0"/>
        <v>676000</v>
      </c>
      <c r="F45" s="21">
        <f t="shared" si="1"/>
        <v>779</v>
      </c>
      <c r="G45" s="22">
        <f t="shared" si="4"/>
        <v>30</v>
      </c>
      <c r="H45" s="27">
        <f t="shared" si="2"/>
        <v>623</v>
      </c>
    </row>
    <row r="46" spans="1:8" ht="16.5" customHeight="1">
      <c r="A46" s="17">
        <v>29</v>
      </c>
      <c r="B46" s="46">
        <v>38740</v>
      </c>
      <c r="C46" s="46">
        <v>38740</v>
      </c>
      <c r="D46" s="37">
        <f t="shared" si="3"/>
        <v>83000</v>
      </c>
      <c r="E46" s="21">
        <f t="shared" si="0"/>
        <v>593000</v>
      </c>
      <c r="F46" s="21">
        <f t="shared" si="1"/>
        <v>763</v>
      </c>
      <c r="G46" s="22">
        <f t="shared" si="4"/>
        <v>33</v>
      </c>
      <c r="H46" s="27">
        <f t="shared" si="2"/>
        <v>611</v>
      </c>
    </row>
    <row r="47" spans="1:8" ht="16.5" customHeight="1">
      <c r="A47" s="17">
        <v>30</v>
      </c>
      <c r="B47" s="46">
        <v>38769</v>
      </c>
      <c r="C47" s="46">
        <v>38769</v>
      </c>
      <c r="D47" s="37">
        <f t="shared" si="3"/>
        <v>83000</v>
      </c>
      <c r="E47" s="21">
        <f t="shared" si="0"/>
        <v>510000</v>
      </c>
      <c r="F47" s="21">
        <f t="shared" si="1"/>
        <v>588</v>
      </c>
      <c r="G47" s="22">
        <f t="shared" si="4"/>
        <v>29</v>
      </c>
      <c r="H47" s="27">
        <f t="shared" si="2"/>
        <v>471</v>
      </c>
    </row>
    <row r="48" spans="1:8" ht="16.5" customHeight="1">
      <c r="A48" s="17">
        <v>31</v>
      </c>
      <c r="B48" s="46">
        <v>38798</v>
      </c>
      <c r="C48" s="46">
        <v>38798</v>
      </c>
      <c r="D48" s="37">
        <f t="shared" si="3"/>
        <v>83000</v>
      </c>
      <c r="E48" s="21">
        <f t="shared" si="0"/>
        <v>427000</v>
      </c>
      <c r="F48" s="21">
        <f t="shared" si="1"/>
        <v>506</v>
      </c>
      <c r="G48" s="22">
        <f t="shared" si="4"/>
        <v>29</v>
      </c>
      <c r="H48" s="27">
        <f t="shared" si="2"/>
        <v>405</v>
      </c>
    </row>
    <row r="49" spans="1:8" ht="16.5" customHeight="1">
      <c r="A49" s="17">
        <v>32</v>
      </c>
      <c r="B49" s="46">
        <v>38828</v>
      </c>
      <c r="C49" s="46">
        <v>38828</v>
      </c>
      <c r="D49" s="37">
        <f t="shared" si="3"/>
        <v>83000</v>
      </c>
      <c r="E49" s="21">
        <f t="shared" si="0"/>
        <v>344000</v>
      </c>
      <c r="F49" s="21">
        <f t="shared" si="1"/>
        <v>438</v>
      </c>
      <c r="G49" s="22">
        <f t="shared" si="4"/>
        <v>30</v>
      </c>
      <c r="H49" s="27">
        <f t="shared" si="2"/>
        <v>350</v>
      </c>
    </row>
    <row r="50" spans="1:8" ht="16.5" customHeight="1">
      <c r="A50" s="17">
        <v>33</v>
      </c>
      <c r="B50" s="46">
        <v>38859</v>
      </c>
      <c r="C50" s="46">
        <v>38859</v>
      </c>
      <c r="D50" s="37">
        <f t="shared" si="3"/>
        <v>83000</v>
      </c>
      <c r="E50" s="21">
        <f t="shared" si="0"/>
        <v>261000</v>
      </c>
      <c r="F50" s="21">
        <f t="shared" si="1"/>
        <v>365</v>
      </c>
      <c r="G50" s="22">
        <f t="shared" si="4"/>
        <v>31</v>
      </c>
      <c r="H50" s="27">
        <f t="shared" si="2"/>
        <v>292</v>
      </c>
    </row>
    <row r="51" spans="1:8" ht="16.5" customHeight="1">
      <c r="A51" s="17">
        <v>34</v>
      </c>
      <c r="B51" s="46">
        <v>38889</v>
      </c>
      <c r="C51" s="46">
        <v>38889</v>
      </c>
      <c r="D51" s="37">
        <f t="shared" si="3"/>
        <v>83000</v>
      </c>
      <c r="E51" s="21">
        <f t="shared" si="0"/>
        <v>178000</v>
      </c>
      <c r="F51" s="21">
        <f t="shared" si="1"/>
        <v>268</v>
      </c>
      <c r="G51" s="22">
        <f t="shared" si="4"/>
        <v>30</v>
      </c>
      <c r="H51" s="27">
        <f t="shared" si="2"/>
        <v>214</v>
      </c>
    </row>
    <row r="52" spans="1:8" ht="16.5" customHeight="1">
      <c r="A52" s="17">
        <v>35</v>
      </c>
      <c r="B52" s="46">
        <v>38919</v>
      </c>
      <c r="C52" s="46">
        <v>38919</v>
      </c>
      <c r="D52" s="37">
        <f t="shared" si="3"/>
        <v>83000</v>
      </c>
      <c r="E52" s="21">
        <f t="shared" si="0"/>
        <v>95000</v>
      </c>
      <c r="F52" s="21">
        <f t="shared" si="1"/>
        <v>182</v>
      </c>
      <c r="G52" s="22">
        <f t="shared" si="4"/>
        <v>30</v>
      </c>
      <c r="H52" s="27">
        <f t="shared" si="2"/>
        <v>146</v>
      </c>
    </row>
    <row r="53" spans="1:8" ht="16.5" customHeight="1">
      <c r="A53" s="17">
        <v>36</v>
      </c>
      <c r="B53" s="46">
        <v>38950</v>
      </c>
      <c r="C53" s="46">
        <v>38950</v>
      </c>
      <c r="D53" s="37">
        <f t="shared" si="3"/>
        <v>95000</v>
      </c>
      <c r="E53" s="21">
        <f t="shared" si="0"/>
      </c>
      <c r="F53" s="21">
        <f t="shared" si="1"/>
        <v>100</v>
      </c>
      <c r="G53" s="22">
        <f t="shared" si="4"/>
        <v>31</v>
      </c>
      <c r="H53" s="27">
        <f t="shared" si="2"/>
        <v>80</v>
      </c>
    </row>
    <row r="54" spans="1:8" ht="16.5" customHeight="1">
      <c r="A54" s="17">
        <v>37</v>
      </c>
      <c r="B54" s="46"/>
      <c r="C54" s="46"/>
      <c r="D54" s="37">
        <f t="shared" si="3"/>
      </c>
      <c r="E54" s="21">
        <f t="shared" si="0"/>
      </c>
      <c r="F54" s="21">
        <f>IF(A54&lt;=$E$4,ROUNDDOWN(E53*$E$3/100*G54/365,0),"")</f>
      </c>
      <c r="G54" s="22">
        <f>IF(B54="","",B54-B53)</f>
      </c>
      <c r="H54" s="27">
        <f t="shared" si="2"/>
      </c>
    </row>
    <row r="55" spans="1:8" ht="16.5" customHeight="1">
      <c r="A55" s="17">
        <v>38</v>
      </c>
      <c r="B55" s="46"/>
      <c r="C55" s="46"/>
      <c r="D55" s="37">
        <f t="shared" si="3"/>
      </c>
      <c r="E55" s="21">
        <f t="shared" si="0"/>
      </c>
      <c r="F55" s="21">
        <f t="shared" si="1"/>
      </c>
      <c r="G55" s="22">
        <f t="shared" si="4"/>
      </c>
      <c r="H55" s="27">
        <f t="shared" si="2"/>
      </c>
    </row>
    <row r="56" spans="1:8" ht="16.5" customHeight="1">
      <c r="A56" s="17">
        <v>39</v>
      </c>
      <c r="B56" s="46"/>
      <c r="C56" s="46"/>
      <c r="D56" s="37">
        <f t="shared" si="3"/>
      </c>
      <c r="E56" s="21">
        <f t="shared" si="0"/>
      </c>
      <c r="F56" s="21">
        <f t="shared" si="1"/>
      </c>
      <c r="G56" s="22">
        <f t="shared" si="4"/>
      </c>
      <c r="H56" s="27">
        <f t="shared" si="2"/>
      </c>
    </row>
    <row r="57" spans="1:8" ht="16.5" customHeight="1">
      <c r="A57" s="17">
        <v>40</v>
      </c>
      <c r="B57" s="46"/>
      <c r="C57" s="46"/>
      <c r="D57" s="37">
        <f t="shared" si="3"/>
      </c>
      <c r="E57" s="21">
        <f t="shared" si="0"/>
      </c>
      <c r="F57" s="21">
        <f t="shared" si="1"/>
      </c>
      <c r="G57" s="22">
        <f t="shared" si="4"/>
      </c>
      <c r="H57" s="27">
        <f t="shared" si="2"/>
      </c>
    </row>
    <row r="58" spans="1:8" ht="16.5" customHeight="1">
      <c r="A58" s="17">
        <v>41</v>
      </c>
      <c r="B58" s="46"/>
      <c r="C58" s="46"/>
      <c r="D58" s="37">
        <f t="shared" si="3"/>
      </c>
      <c r="E58" s="21">
        <f t="shared" si="0"/>
      </c>
      <c r="F58" s="21">
        <f t="shared" si="1"/>
      </c>
      <c r="G58" s="22">
        <f t="shared" si="4"/>
      </c>
      <c r="H58" s="27">
        <f t="shared" si="2"/>
      </c>
    </row>
    <row r="59" spans="1:8" ht="16.5" customHeight="1">
      <c r="A59" s="17">
        <v>42</v>
      </c>
      <c r="B59" s="46"/>
      <c r="C59" s="46"/>
      <c r="D59" s="37">
        <f t="shared" si="3"/>
      </c>
      <c r="E59" s="21">
        <f t="shared" si="0"/>
      </c>
      <c r="F59" s="21">
        <f t="shared" si="1"/>
      </c>
      <c r="G59" s="22">
        <f t="shared" si="4"/>
      </c>
      <c r="H59" s="27">
        <f t="shared" si="2"/>
      </c>
    </row>
    <row r="60" spans="1:8" ht="16.5" customHeight="1">
      <c r="A60" s="17">
        <v>43</v>
      </c>
      <c r="B60" s="46"/>
      <c r="C60" s="46"/>
      <c r="D60" s="37">
        <f t="shared" si="3"/>
      </c>
      <c r="E60" s="21">
        <f t="shared" si="0"/>
      </c>
      <c r="F60" s="21">
        <f t="shared" si="1"/>
      </c>
      <c r="G60" s="22">
        <f t="shared" si="4"/>
      </c>
      <c r="H60" s="27">
        <f t="shared" si="2"/>
      </c>
    </row>
    <row r="61" spans="1:8" ht="16.5" customHeight="1">
      <c r="A61" s="17">
        <v>44</v>
      </c>
      <c r="B61" s="46"/>
      <c r="C61" s="46"/>
      <c r="D61" s="37">
        <f t="shared" si="3"/>
      </c>
      <c r="E61" s="21">
        <f t="shared" si="0"/>
      </c>
      <c r="F61" s="21">
        <f t="shared" si="1"/>
      </c>
      <c r="G61" s="22">
        <f t="shared" si="4"/>
      </c>
      <c r="H61" s="27">
        <f t="shared" si="2"/>
      </c>
    </row>
    <row r="62" spans="1:8" ht="16.5" customHeight="1">
      <c r="A62" s="17">
        <v>45</v>
      </c>
      <c r="B62" s="46"/>
      <c r="C62" s="46"/>
      <c r="D62" s="37">
        <f t="shared" si="3"/>
      </c>
      <c r="E62" s="21">
        <f t="shared" si="0"/>
      </c>
      <c r="F62" s="21">
        <f t="shared" si="1"/>
      </c>
      <c r="G62" s="22">
        <f t="shared" si="4"/>
      </c>
      <c r="H62" s="27">
        <f t="shared" si="2"/>
      </c>
    </row>
    <row r="63" spans="1:8" ht="16.5" customHeight="1">
      <c r="A63" s="17">
        <v>46</v>
      </c>
      <c r="B63" s="46"/>
      <c r="C63" s="46"/>
      <c r="D63" s="37">
        <f t="shared" si="3"/>
      </c>
      <c r="E63" s="21">
        <f t="shared" si="0"/>
      </c>
      <c r="F63" s="21">
        <f t="shared" si="1"/>
      </c>
      <c r="G63" s="22">
        <f t="shared" si="4"/>
      </c>
      <c r="H63" s="27">
        <f t="shared" si="2"/>
      </c>
    </row>
    <row r="64" spans="1:8" ht="16.5" customHeight="1">
      <c r="A64" s="17">
        <v>47</v>
      </c>
      <c r="B64" s="46"/>
      <c r="C64" s="46"/>
      <c r="D64" s="37">
        <f t="shared" si="3"/>
      </c>
      <c r="E64" s="21">
        <f t="shared" si="0"/>
      </c>
      <c r="F64" s="21">
        <f t="shared" si="1"/>
      </c>
      <c r="G64" s="22">
        <f t="shared" si="4"/>
      </c>
      <c r="H64" s="27">
        <f t="shared" si="2"/>
      </c>
    </row>
    <row r="65" spans="1:8" ht="16.5" customHeight="1" thickBot="1">
      <c r="A65" s="17">
        <v>48</v>
      </c>
      <c r="B65" s="46"/>
      <c r="C65" s="46"/>
      <c r="D65" s="37">
        <f t="shared" si="3"/>
      </c>
      <c r="E65" s="21">
        <f t="shared" si="0"/>
      </c>
      <c r="F65" s="21">
        <f t="shared" si="1"/>
      </c>
      <c r="G65" s="22">
        <f t="shared" si="4"/>
      </c>
      <c r="H65" s="27">
        <f t="shared" si="2"/>
      </c>
    </row>
    <row r="66" spans="1:8" ht="18" customHeight="1" thickBot="1" thickTop="1">
      <c r="A66" s="6" t="s">
        <v>3</v>
      </c>
      <c r="B66" s="11"/>
      <c r="C66" s="12"/>
      <c r="D66" s="23">
        <f>SUM(D18:D65)</f>
        <v>3000000</v>
      </c>
      <c r="E66" s="24"/>
      <c r="F66" s="23">
        <f>SUM(F18:F65)</f>
        <v>58053</v>
      </c>
      <c r="G66" s="33">
        <f>SUM(G18:G65)</f>
        <v>1095</v>
      </c>
      <c r="H66" s="34">
        <f>SUM(H18:H65)</f>
        <v>46440</v>
      </c>
    </row>
    <row r="67" spans="1:8" ht="15" customHeight="1">
      <c r="A67" s="52" t="s">
        <v>42</v>
      </c>
      <c r="F67" s="53"/>
      <c r="H67" s="53"/>
    </row>
    <row r="70" ht="14.25">
      <c r="B70" s="55"/>
    </row>
  </sheetData>
  <sheetProtection/>
  <mergeCells count="28">
    <mergeCell ref="A10:C10"/>
    <mergeCell ref="A5:B5"/>
    <mergeCell ref="A9:B9"/>
    <mergeCell ref="C5:D5"/>
    <mergeCell ref="C9:D9"/>
    <mergeCell ref="F14:G14"/>
    <mergeCell ref="F8:H8"/>
    <mergeCell ref="F9:H9"/>
    <mergeCell ref="A7:C7"/>
    <mergeCell ref="A8:C8"/>
    <mergeCell ref="C15:C16"/>
    <mergeCell ref="B15:B16"/>
    <mergeCell ref="A12:H12"/>
    <mergeCell ref="A15:A16"/>
    <mergeCell ref="G15:H15"/>
    <mergeCell ref="F15:F16"/>
    <mergeCell ref="E15:E16"/>
    <mergeCell ref="D15:D16"/>
    <mergeCell ref="F7:H7"/>
    <mergeCell ref="A2:C2"/>
    <mergeCell ref="A3:C3"/>
    <mergeCell ref="A4:C4"/>
    <mergeCell ref="A6:C6"/>
    <mergeCell ref="F2:H2"/>
    <mergeCell ref="F3:H3"/>
    <mergeCell ref="F4:H4"/>
    <mergeCell ref="F6:H6"/>
    <mergeCell ref="F5:H5"/>
  </mergeCells>
  <printOptions horizontalCentered="1"/>
  <pageMargins left="0.984251968503937" right="0.7874015748031497" top="0.7874015748031497" bottom="0.3937007874015748" header="0.3937007874015748" footer="0.5118110236220472"/>
  <pageSetup cellComments="asDisplayed" fitToHeight="1" fitToWidth="1" horizontalDpi="600" verticalDpi="600" orientation="portrait" pageOrder="overThenDown" paperSize="9" scale="69" r:id="rId4"/>
  <headerFooter alignWithMargins="0">
    <oddHeader>&amp;R&amp;12&amp;A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松井吉三税理士事務所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吉三</dc:creator>
  <cp:keywords/>
  <dc:description/>
  <cp:lastModifiedBy>JN61012</cp:lastModifiedBy>
  <cp:lastPrinted>2022-10-19T11:38:13Z</cp:lastPrinted>
  <dcterms:created xsi:type="dcterms:W3CDTF">1998-10-16T08:37:01Z</dcterms:created>
  <dcterms:modified xsi:type="dcterms:W3CDTF">2022-10-19T12:21:54Z</dcterms:modified>
  <cp:category/>
  <cp:version/>
  <cp:contentType/>
  <cp:contentStatus/>
</cp:coreProperties>
</file>