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Toonfile03\福祉部\長寿介護課\【地域支援事業】\3-介護予防・生活支援サービス事業\サービスコード\R7.4～\HP掲載用(数式なし）\"/>
    </mc:Choice>
  </mc:AlternateContent>
  <xr:revisionPtr revIDLastSave="0" documentId="13_ncr:1_{7D3EE31C-8C47-4455-A553-32C22B787E73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目次" sheetId="2" r:id="rId1"/>
    <sheet name="1" sheetId="1" r:id="rId2"/>
    <sheet name="2" sheetId="3" r:id="rId3"/>
    <sheet name="3" sheetId="28" r:id="rId4"/>
    <sheet name="4" sheetId="29" r:id="rId5"/>
    <sheet name="5" sheetId="30" r:id="rId6"/>
    <sheet name="6" sheetId="31" r:id="rId7"/>
    <sheet name="7" sheetId="35" r:id="rId8"/>
    <sheet name="8" sheetId="36" r:id="rId9"/>
    <sheet name="9" sheetId="37" r:id="rId10"/>
    <sheet name="10" sheetId="38" r:id="rId11"/>
    <sheet name="11" sheetId="40" r:id="rId12"/>
    <sheet name="12" sheetId="41" r:id="rId13"/>
    <sheet name="13" sheetId="42" r:id="rId14"/>
    <sheet name="14" sheetId="43" r:id="rId15"/>
    <sheet name="15" sheetId="47" r:id="rId16"/>
    <sheet name="16" sheetId="48" r:id="rId17"/>
    <sheet name="17" sheetId="49" r:id="rId18"/>
    <sheet name="18" sheetId="50" r:id="rId19"/>
    <sheet name="19" sheetId="52" r:id="rId20"/>
    <sheet name="20" sheetId="53" r:id="rId21"/>
    <sheet name="21" sheetId="54" r:id="rId22"/>
    <sheet name="22" sheetId="55" r:id="rId23"/>
    <sheet name="23" sheetId="59" r:id="rId24"/>
    <sheet name="24" sheetId="60" r:id="rId25"/>
    <sheet name="25" sheetId="61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31" l="1"/>
  <c r="F5" i="31"/>
  <c r="F15" i="31"/>
  <c r="F24" i="61" l="1"/>
  <c r="F23" i="61"/>
  <c r="F22" i="61"/>
  <c r="F21" i="61"/>
  <c r="F19" i="61"/>
  <c r="F18" i="61"/>
  <c r="F17" i="61"/>
  <c r="F16" i="61"/>
  <c r="F14" i="61"/>
  <c r="F13" i="61"/>
  <c r="F12" i="61"/>
  <c r="F11" i="61"/>
  <c r="F9" i="61"/>
  <c r="F8" i="61"/>
  <c r="F7" i="61"/>
  <c r="F6" i="61"/>
  <c r="F11" i="60"/>
  <c r="F9" i="60"/>
  <c r="F8" i="60"/>
  <c r="F7" i="60"/>
  <c r="F6" i="60"/>
  <c r="F14" i="60"/>
  <c r="F13" i="60"/>
  <c r="F12" i="60"/>
  <c r="F10" i="60"/>
  <c r="F19" i="60"/>
  <c r="F18" i="60"/>
  <c r="F17" i="60"/>
  <c r="F16" i="60"/>
  <c r="F24" i="60"/>
  <c r="F23" i="60"/>
  <c r="F22" i="60"/>
  <c r="F21" i="60"/>
  <c r="F24" i="59"/>
  <c r="F23" i="59"/>
  <c r="F22" i="59"/>
  <c r="F21" i="59"/>
  <c r="F19" i="59"/>
  <c r="F18" i="59"/>
  <c r="F17" i="59"/>
  <c r="F16" i="59"/>
  <c r="F14" i="59"/>
  <c r="F13" i="59"/>
  <c r="F12" i="59"/>
  <c r="F11" i="59"/>
  <c r="F9" i="59"/>
  <c r="F8" i="59"/>
  <c r="F7" i="59"/>
  <c r="F6" i="59"/>
  <c r="F24" i="55"/>
  <c r="F23" i="55"/>
  <c r="F22" i="55"/>
  <c r="F21" i="55"/>
  <c r="F19" i="55"/>
  <c r="F18" i="55"/>
  <c r="F17" i="55"/>
  <c r="F16" i="55"/>
  <c r="F14" i="55"/>
  <c r="F13" i="55"/>
  <c r="F12" i="55"/>
  <c r="F11" i="55"/>
  <c r="F9" i="55"/>
  <c r="F8" i="55"/>
  <c r="F7" i="55"/>
  <c r="F6" i="55"/>
  <c r="F24" i="54"/>
  <c r="F23" i="54"/>
  <c r="F22" i="54"/>
  <c r="F21" i="54"/>
  <c r="F19" i="54"/>
  <c r="F18" i="54"/>
  <c r="F17" i="54"/>
  <c r="F16" i="54"/>
  <c r="F14" i="54"/>
  <c r="F13" i="54"/>
  <c r="F12" i="54"/>
  <c r="F11" i="54"/>
  <c r="F9" i="54"/>
  <c r="F8" i="54"/>
  <c r="F7" i="54"/>
  <c r="F6" i="54"/>
  <c r="F24" i="53"/>
  <c r="F23" i="53"/>
  <c r="F22" i="53"/>
  <c r="F21" i="53"/>
  <c r="F19" i="53"/>
  <c r="F18" i="53"/>
  <c r="F17" i="53"/>
  <c r="F16" i="53"/>
  <c r="F14" i="53"/>
  <c r="F13" i="53"/>
  <c r="F12" i="53"/>
  <c r="F11" i="53"/>
  <c r="F9" i="53"/>
  <c r="F8" i="53"/>
  <c r="F7" i="53"/>
  <c r="F6" i="53"/>
  <c r="F24" i="52"/>
  <c r="F23" i="52"/>
  <c r="F22" i="52"/>
  <c r="F21" i="52"/>
  <c r="F19" i="52"/>
  <c r="F18" i="52"/>
  <c r="F17" i="52"/>
  <c r="F16" i="52"/>
  <c r="F14" i="52"/>
  <c r="F13" i="52"/>
  <c r="F12" i="52"/>
  <c r="F11" i="52"/>
  <c r="F9" i="52"/>
  <c r="F8" i="52"/>
  <c r="F7" i="52"/>
  <c r="F6" i="52"/>
  <c r="F24" i="50"/>
  <c r="F23" i="50"/>
  <c r="F22" i="50"/>
  <c r="F21" i="50"/>
  <c r="F19" i="50"/>
  <c r="F18" i="50"/>
  <c r="F17" i="50"/>
  <c r="F16" i="50"/>
  <c r="F14" i="50"/>
  <c r="F13" i="50"/>
  <c r="F12" i="50"/>
  <c r="F11" i="50"/>
  <c r="F9" i="50"/>
  <c r="F8" i="50"/>
  <c r="F7" i="50"/>
  <c r="F6" i="50"/>
  <c r="F24" i="49"/>
  <c r="F23" i="49"/>
  <c r="F22" i="49"/>
  <c r="F21" i="49"/>
  <c r="F19" i="49"/>
  <c r="F18" i="49"/>
  <c r="F17" i="49"/>
  <c r="F16" i="49"/>
  <c r="F14" i="49"/>
  <c r="F13" i="49"/>
  <c r="F12" i="49"/>
  <c r="F11" i="49"/>
  <c r="F9" i="49"/>
  <c r="F8" i="49"/>
  <c r="F7" i="49"/>
  <c r="F6" i="49"/>
  <c r="F24" i="48"/>
  <c r="F23" i="48"/>
  <c r="F22" i="48"/>
  <c r="F21" i="48"/>
  <c r="F19" i="48"/>
  <c r="F18" i="48"/>
  <c r="F17" i="48"/>
  <c r="F16" i="48"/>
  <c r="F14" i="48"/>
  <c r="F13" i="48"/>
  <c r="F12" i="48"/>
  <c r="F11" i="48"/>
  <c r="F9" i="48"/>
  <c r="F8" i="48"/>
  <c r="F7" i="48"/>
  <c r="F6" i="48"/>
  <c r="F24" i="47"/>
  <c r="F23" i="47"/>
  <c r="F22" i="47"/>
  <c r="F21" i="47"/>
  <c r="F19" i="47"/>
  <c r="F18" i="47"/>
  <c r="F17" i="47"/>
  <c r="F16" i="47"/>
  <c r="F14" i="47"/>
  <c r="F13" i="47"/>
  <c r="F12" i="47"/>
  <c r="F11" i="47"/>
  <c r="F9" i="47"/>
  <c r="F8" i="47"/>
  <c r="F7" i="47"/>
  <c r="F6" i="47"/>
  <c r="F24" i="43"/>
  <c r="F23" i="43"/>
  <c r="F22" i="43"/>
  <c r="F21" i="43"/>
  <c r="F19" i="43"/>
  <c r="F18" i="43"/>
  <c r="F17" i="43"/>
  <c r="F16" i="43"/>
  <c r="F14" i="43"/>
  <c r="F13" i="43"/>
  <c r="F12" i="43"/>
  <c r="F11" i="43"/>
  <c r="F9" i="43"/>
  <c r="F8" i="43"/>
  <c r="F7" i="43"/>
  <c r="F6" i="43"/>
  <c r="F24" i="42"/>
  <c r="F23" i="42"/>
  <c r="F22" i="42"/>
  <c r="F21" i="42"/>
  <c r="F19" i="42"/>
  <c r="F18" i="42"/>
  <c r="F17" i="42"/>
  <c r="F16" i="42"/>
  <c r="F14" i="42"/>
  <c r="F13" i="42"/>
  <c r="F12" i="42"/>
  <c r="F11" i="42"/>
  <c r="F9" i="42"/>
  <c r="F8" i="42"/>
  <c r="F7" i="42"/>
  <c r="F6" i="42"/>
  <c r="F9" i="41"/>
  <c r="F8" i="41"/>
  <c r="F7" i="41"/>
  <c r="F6" i="41"/>
  <c r="F14" i="41"/>
  <c r="F13" i="41"/>
  <c r="F12" i="41"/>
  <c r="F11" i="41"/>
  <c r="F19" i="41"/>
  <c r="F18" i="41"/>
  <c r="F17" i="41"/>
  <c r="F16" i="41"/>
  <c r="F24" i="41"/>
  <c r="F23" i="41"/>
  <c r="F22" i="41"/>
  <c r="F21" i="41"/>
  <c r="F24" i="40"/>
  <c r="F23" i="40"/>
  <c r="F22" i="40"/>
  <c r="F21" i="40"/>
  <c r="F19" i="40"/>
  <c r="F18" i="40"/>
  <c r="F17" i="40"/>
  <c r="F16" i="40"/>
  <c r="F14" i="40"/>
  <c r="F13" i="40"/>
  <c r="F12" i="40"/>
  <c r="F11" i="40"/>
  <c r="F9" i="40"/>
  <c r="F8" i="40"/>
  <c r="F7" i="40"/>
  <c r="F6" i="40"/>
  <c r="F9" i="38"/>
  <c r="F8" i="38"/>
  <c r="F7" i="38"/>
  <c r="F6" i="38"/>
  <c r="F14" i="38"/>
  <c r="F13" i="38"/>
  <c r="F12" i="38"/>
  <c r="F11" i="38"/>
  <c r="F19" i="38"/>
  <c r="F18" i="38"/>
  <c r="F17" i="38"/>
  <c r="F16" i="38"/>
  <c r="F24" i="38"/>
  <c r="F23" i="38"/>
  <c r="F22" i="38"/>
  <c r="F21" i="38"/>
  <c r="F24" i="37"/>
  <c r="F23" i="37"/>
  <c r="F22" i="37"/>
  <c r="F21" i="37"/>
  <c r="F19" i="37"/>
  <c r="F18" i="37"/>
  <c r="F17" i="37"/>
  <c r="F16" i="37"/>
  <c r="F14" i="37"/>
  <c r="F13" i="37"/>
  <c r="F12" i="37"/>
  <c r="F11" i="37"/>
  <c r="F9" i="37"/>
  <c r="F8" i="37"/>
  <c r="F7" i="37"/>
  <c r="F6" i="37"/>
  <c r="F9" i="36"/>
  <c r="F8" i="36"/>
  <c r="F7" i="36"/>
  <c r="F6" i="36"/>
  <c r="F14" i="36"/>
  <c r="F13" i="36"/>
  <c r="F12" i="36"/>
  <c r="F11" i="36"/>
  <c r="F19" i="36"/>
  <c r="F18" i="36"/>
  <c r="F17" i="36"/>
  <c r="F16" i="36"/>
  <c r="F24" i="36"/>
  <c r="F23" i="36"/>
  <c r="F22" i="36"/>
  <c r="F21" i="36"/>
  <c r="F9" i="35"/>
  <c r="F8" i="35"/>
  <c r="F7" i="35"/>
  <c r="F6" i="35"/>
  <c r="F14" i="35"/>
  <c r="F13" i="35"/>
  <c r="F12" i="35"/>
  <c r="F11" i="35"/>
  <c r="F19" i="35"/>
  <c r="F18" i="35"/>
  <c r="F17" i="35"/>
  <c r="F16" i="35"/>
  <c r="F24" i="35"/>
  <c r="F23" i="35"/>
  <c r="F22" i="35"/>
  <c r="F21" i="35"/>
  <c r="F19" i="31"/>
  <c r="F18" i="31"/>
  <c r="F17" i="31"/>
  <c r="F20" i="31"/>
  <c r="F23" i="31" s="1"/>
  <c r="F9" i="31"/>
  <c r="F8" i="31"/>
  <c r="F7" i="31"/>
  <c r="F6" i="31"/>
  <c r="F9" i="30"/>
  <c r="F8" i="30"/>
  <c r="F7" i="30"/>
  <c r="F6" i="30"/>
  <c r="F14" i="30"/>
  <c r="F13" i="30"/>
  <c r="F12" i="30"/>
  <c r="F11" i="30"/>
  <c r="F19" i="30"/>
  <c r="F18" i="30"/>
  <c r="F17" i="30"/>
  <c r="F16" i="30"/>
  <c r="F24" i="30"/>
  <c r="F23" i="30"/>
  <c r="F22" i="30"/>
  <c r="F21" i="30"/>
  <c r="F24" i="29"/>
  <c r="F23" i="29"/>
  <c r="F22" i="29"/>
  <c r="F21" i="29"/>
  <c r="F19" i="29"/>
  <c r="F18" i="29"/>
  <c r="F17" i="29"/>
  <c r="F16" i="29"/>
  <c r="F14" i="29"/>
  <c r="F13" i="29"/>
  <c r="F12" i="29"/>
  <c r="F11" i="29"/>
  <c r="F9" i="29"/>
  <c r="F8" i="29"/>
  <c r="F7" i="29"/>
  <c r="F6" i="29"/>
  <c r="F9" i="28"/>
  <c r="F8" i="28"/>
  <c r="F7" i="28"/>
  <c r="F6" i="28"/>
  <c r="F14" i="28"/>
  <c r="F13" i="28"/>
  <c r="F12" i="28"/>
  <c r="F11" i="28"/>
  <c r="F19" i="28"/>
  <c r="F18" i="28"/>
  <c r="F17" i="28"/>
  <c r="F16" i="28"/>
  <c r="F24" i="28"/>
  <c r="F23" i="28"/>
  <c r="F22" i="28"/>
  <c r="F21" i="28"/>
  <c r="F24" i="3"/>
  <c r="F23" i="3"/>
  <c r="F22" i="3"/>
  <c r="F21" i="3"/>
  <c r="F19" i="3"/>
  <c r="F18" i="3"/>
  <c r="F17" i="3"/>
  <c r="F16" i="3"/>
  <c r="F14" i="3"/>
  <c r="F13" i="3"/>
  <c r="F12" i="3"/>
  <c r="F11" i="3"/>
  <c r="F9" i="3"/>
  <c r="F8" i="3"/>
  <c r="F7" i="3"/>
  <c r="F6" i="3"/>
  <c r="F15" i="59"/>
  <c r="F15" i="47"/>
  <c r="F15" i="35"/>
  <c r="F15" i="61"/>
  <c r="F20" i="61" s="1"/>
  <c r="F5" i="61"/>
  <c r="F10" i="61" s="1"/>
  <c r="F15" i="60"/>
  <c r="F5" i="60"/>
  <c r="F5" i="59"/>
  <c r="F10" i="59" s="1"/>
  <c r="F15" i="55"/>
  <c r="F20" i="55" s="1"/>
  <c r="F5" i="55"/>
  <c r="F10" i="55" s="1"/>
  <c r="F15" i="54"/>
  <c r="F5" i="54"/>
  <c r="F15" i="53"/>
  <c r="F20" i="53" s="1"/>
  <c r="F5" i="53"/>
  <c r="F10" i="53" s="1"/>
  <c r="F15" i="52"/>
  <c r="F20" i="52" s="1"/>
  <c r="F5" i="52"/>
  <c r="F10" i="52" s="1"/>
  <c r="F20" i="50"/>
  <c r="F10" i="50"/>
  <c r="F15" i="49"/>
  <c r="F20" i="49" s="1"/>
  <c r="F5" i="49"/>
  <c r="F15" i="48"/>
  <c r="F20" i="48" s="1"/>
  <c r="F5" i="48"/>
  <c r="F10" i="48" s="1"/>
  <c r="F5" i="47"/>
  <c r="F10" i="47" s="1"/>
  <c r="F15" i="43"/>
  <c r="F5" i="43"/>
  <c r="F15" i="42"/>
  <c r="F5" i="42"/>
  <c r="F10" i="42" s="1"/>
  <c r="F15" i="41"/>
  <c r="F5" i="41"/>
  <c r="F15" i="40"/>
  <c r="F20" i="40" s="1"/>
  <c r="F5" i="40"/>
  <c r="F20" i="38"/>
  <c r="F10" i="38"/>
  <c r="F15" i="36"/>
  <c r="F20" i="36" s="1"/>
  <c r="F15" i="37"/>
  <c r="F5" i="37"/>
  <c r="F5" i="36"/>
  <c r="F10" i="36" s="1"/>
  <c r="F5" i="35"/>
  <c r="F21" i="31" l="1"/>
  <c r="F24" i="31"/>
  <c r="F22" i="31"/>
  <c r="F20" i="59"/>
  <c r="F10" i="54"/>
  <c r="F10" i="43"/>
  <c r="F20" i="43"/>
  <c r="F20" i="42"/>
  <c r="F10" i="40"/>
  <c r="F10" i="37"/>
  <c r="F20" i="37"/>
  <c r="F20" i="54"/>
  <c r="F20" i="60"/>
  <c r="F10" i="49"/>
  <c r="F10" i="41"/>
  <c r="F20" i="47"/>
  <c r="F20" i="41"/>
  <c r="F10" i="35"/>
  <c r="F20" i="35"/>
  <c r="F10" i="31" l="1"/>
  <c r="F15" i="30"/>
  <c r="F5" i="30"/>
  <c r="F15" i="29"/>
  <c r="F20" i="29" s="1"/>
  <c r="F5" i="29"/>
  <c r="F10" i="29" s="1"/>
  <c r="F15" i="28"/>
  <c r="F5" i="28"/>
  <c r="F20" i="3"/>
  <c r="F10" i="3"/>
  <c r="F11" i="31" l="1"/>
  <c r="F14" i="31"/>
  <c r="F12" i="31"/>
  <c r="F13" i="31"/>
  <c r="F10" i="28"/>
  <c r="F10" i="30"/>
  <c r="F20" i="30"/>
  <c r="F20" i="28"/>
</calcChain>
</file>

<file path=xl/sharedStrings.xml><?xml version="1.0" encoding="utf-8"?>
<sst xmlns="http://schemas.openxmlformats.org/spreadsheetml/2006/main" count="2543" uniqueCount="236">
  <si>
    <t>サービスコード</t>
  </si>
  <si>
    <t>サービス内容略称</t>
  </si>
  <si>
    <t>算　定　項　目</t>
    <phoneticPr fontId="1"/>
  </si>
  <si>
    <t>合成
単位数</t>
    <rPh sb="3" eb="6">
      <t>タンイスウ</t>
    </rPh>
    <phoneticPr fontId="1"/>
  </si>
  <si>
    <t>算定単位</t>
  </si>
  <si>
    <t>種類</t>
  </si>
  <si>
    <t>項目</t>
  </si>
  <si>
    <t>1月につき</t>
    <rPh sb="1" eb="2">
      <t>ガツ</t>
    </rPh>
    <phoneticPr fontId="1"/>
  </si>
  <si>
    <t>1日につき</t>
    <rPh sb="1" eb="2">
      <t>ニチ</t>
    </rPh>
    <phoneticPr fontId="1"/>
  </si>
  <si>
    <t>1回につき</t>
    <rPh sb="1" eb="2">
      <t>カイ</t>
    </rPh>
    <phoneticPr fontId="1"/>
  </si>
  <si>
    <t>1月につき</t>
    <rPh sb="1" eb="2">
      <t>ツキ</t>
    </rPh>
    <phoneticPr fontId="1"/>
  </si>
  <si>
    <t>単位</t>
    <rPh sb="0" eb="2">
      <t>タンイ</t>
    </rPh>
    <phoneticPr fontId="1"/>
  </si>
  <si>
    <t>イ　1週当たりの標準的な回数を定める場合</t>
    <rPh sb="3" eb="5">
      <t>シュウア</t>
    </rPh>
    <rPh sb="8" eb="11">
      <t>ヒョウジュンテキ</t>
    </rPh>
    <rPh sb="12" eb="14">
      <t>カイスウ</t>
    </rPh>
    <rPh sb="15" eb="16">
      <t>サダ</t>
    </rPh>
    <rPh sb="18" eb="20">
      <t>バアイ</t>
    </rPh>
    <phoneticPr fontId="1"/>
  </si>
  <si>
    <t>ロ　1月当たりの回数を定める場合</t>
    <rPh sb="3" eb="4">
      <t>ツキ</t>
    </rPh>
    <rPh sb="4" eb="5">
      <t>ア</t>
    </rPh>
    <rPh sb="8" eb="10">
      <t>カイスウ</t>
    </rPh>
    <rPh sb="11" eb="12">
      <t>サダ</t>
    </rPh>
    <rPh sb="14" eb="16">
      <t>バアイ</t>
    </rPh>
    <phoneticPr fontId="1"/>
  </si>
  <si>
    <t>所定単位数の</t>
    <rPh sb="0" eb="5">
      <t>ショテイタンイスウ</t>
    </rPh>
    <phoneticPr fontId="1"/>
  </si>
  <si>
    <t>日割の場合</t>
    <rPh sb="0" eb="2">
      <t>ヒワリ</t>
    </rPh>
    <rPh sb="3" eb="5">
      <t>バアイ</t>
    </rPh>
    <phoneticPr fontId="1"/>
  </si>
  <si>
    <t>加算</t>
    <rPh sb="0" eb="2">
      <t>カサン</t>
    </rPh>
    <phoneticPr fontId="1"/>
  </si>
  <si>
    <t>単位減算</t>
    <rPh sb="0" eb="2">
      <t>タンイ</t>
    </rPh>
    <rPh sb="2" eb="4">
      <t>ゲンサン</t>
    </rPh>
    <phoneticPr fontId="1"/>
  </si>
  <si>
    <t>中山間地域等に居住する者へのサービス提供加算</t>
    <rPh sb="0" eb="3">
      <t>チュウサンカン</t>
    </rPh>
    <rPh sb="3" eb="5">
      <t>チイキ</t>
    </rPh>
    <rPh sb="5" eb="6">
      <t>トウ</t>
    </rPh>
    <rPh sb="7" eb="9">
      <t>キョジュウ</t>
    </rPh>
    <rPh sb="11" eb="12">
      <t>モノ</t>
    </rPh>
    <rPh sb="18" eb="20">
      <t>テイキョウ</t>
    </rPh>
    <rPh sb="20" eb="22">
      <t>カサン</t>
    </rPh>
    <phoneticPr fontId="1"/>
  </si>
  <si>
    <t>単位加算</t>
    <rPh sb="0" eb="2">
      <t>タンイ</t>
    </rPh>
    <rPh sb="2" eb="4">
      <t>カサン</t>
    </rPh>
    <phoneticPr fontId="1"/>
  </si>
  <si>
    <t>高齢者虐待防止措置未実施減算</t>
    <rPh sb="0" eb="3">
      <t>コウレイシャ</t>
    </rPh>
    <rPh sb="3" eb="5">
      <t>ギャクタイ</t>
    </rPh>
    <rPh sb="7" eb="9">
      <t>ソチ</t>
    </rPh>
    <rPh sb="9" eb="12">
      <t>ミジッシ</t>
    </rPh>
    <rPh sb="12" eb="14">
      <t>ゲンサン</t>
    </rPh>
    <phoneticPr fontId="1"/>
  </si>
  <si>
    <t>給付率</t>
    <rPh sb="0" eb="2">
      <t>キュウフ</t>
    </rPh>
    <rPh sb="2" eb="3">
      <t>リツ</t>
    </rPh>
    <phoneticPr fontId="1"/>
  </si>
  <si>
    <t>処遇改善加算Ⅰ</t>
    <phoneticPr fontId="1"/>
  </si>
  <si>
    <t>処遇改善加算Ⅱ</t>
    <phoneticPr fontId="1"/>
  </si>
  <si>
    <t>処遇改善加算Ⅲ</t>
    <phoneticPr fontId="1"/>
  </si>
  <si>
    <t>※四捨五入</t>
    <rPh sb="1" eb="5">
      <t>シシャゴニュウ</t>
    </rPh>
    <phoneticPr fontId="1"/>
  </si>
  <si>
    <t>所定単位数の1％減算</t>
    <rPh sb="0" eb="2">
      <t>ショテイ</t>
    </rPh>
    <rPh sb="2" eb="5">
      <t>タンイスウ</t>
    </rPh>
    <rPh sb="8" eb="10">
      <t>ゲンサン</t>
    </rPh>
    <phoneticPr fontId="1"/>
  </si>
  <si>
    <t>算定単位</t>
    <phoneticPr fontId="1"/>
  </si>
  <si>
    <t>東温市　介護予防・日常生活支援総合事業
介護予防通所介護相当サービス　通所型サービスA
単位サービスコード表</t>
    <rPh sb="0" eb="1">
      <t>ヒガシ</t>
    </rPh>
    <rPh sb="1" eb="2">
      <t>オン</t>
    </rPh>
    <rPh sb="2" eb="3">
      <t>シ</t>
    </rPh>
    <rPh sb="4" eb="8">
      <t>カイゴヨボウ</t>
    </rPh>
    <rPh sb="9" eb="19">
      <t>ニチジョウセイカツシエンソウゴウジギョウ</t>
    </rPh>
    <rPh sb="20" eb="24">
      <t>カイゴヨボウ</t>
    </rPh>
    <rPh sb="24" eb="26">
      <t>ツウショ</t>
    </rPh>
    <rPh sb="26" eb="28">
      <t>カイゴ</t>
    </rPh>
    <rPh sb="28" eb="30">
      <t>ソウトウ</t>
    </rPh>
    <rPh sb="35" eb="37">
      <t>ツウショ</t>
    </rPh>
    <rPh sb="37" eb="38">
      <t>ガタ</t>
    </rPh>
    <rPh sb="44" eb="46">
      <t>タンイ</t>
    </rPh>
    <rPh sb="53" eb="54">
      <t>ヒョウ</t>
    </rPh>
    <phoneticPr fontId="1"/>
  </si>
  <si>
    <t>東温市介護予防通所介護相当サービスの指定を受けた事業所が使用します。</t>
    <rPh sb="0" eb="3">
      <t>トウオンシ</t>
    </rPh>
    <rPh sb="3" eb="7">
      <t>カイゴヨボウ</t>
    </rPh>
    <rPh sb="11" eb="13">
      <t>ソウトウ</t>
    </rPh>
    <rPh sb="18" eb="20">
      <t>シテイ</t>
    </rPh>
    <rPh sb="21" eb="22">
      <t>ウ</t>
    </rPh>
    <rPh sb="24" eb="27">
      <t>ジギョウショ</t>
    </rPh>
    <rPh sb="28" eb="30">
      <t>シヨウ</t>
    </rPh>
    <phoneticPr fontId="1"/>
  </si>
  <si>
    <t>通所型独自サービス11</t>
    <rPh sb="3" eb="5">
      <t>ドクジ</t>
    </rPh>
    <phoneticPr fontId="1"/>
  </si>
  <si>
    <t>通所型独自サービス11日割</t>
    <rPh sb="3" eb="5">
      <t>ドクジ</t>
    </rPh>
    <rPh sb="11" eb="13">
      <t>ヒワ</t>
    </rPh>
    <phoneticPr fontId="1"/>
  </si>
  <si>
    <t>通所型独自サービス12</t>
    <rPh sb="3" eb="5">
      <t>ドクジ</t>
    </rPh>
    <phoneticPr fontId="1"/>
  </si>
  <si>
    <t>通所型独自サービス12日割</t>
    <rPh sb="11" eb="13">
      <t>ヒワリ</t>
    </rPh>
    <phoneticPr fontId="1"/>
  </si>
  <si>
    <t>通所型独自サービス21</t>
  </si>
  <si>
    <t>通所型独自サービス22</t>
    <rPh sb="3" eb="5">
      <t>ドクジ</t>
    </rPh>
    <phoneticPr fontId="1"/>
  </si>
  <si>
    <t>通所型独自高齢者虐待防止未実施減算11</t>
    <rPh sb="3" eb="5">
      <t>ドクジ</t>
    </rPh>
    <rPh sb="5" eb="8">
      <t>コウレイシャ</t>
    </rPh>
    <rPh sb="8" eb="10">
      <t>ギャクタイ</t>
    </rPh>
    <rPh sb="12" eb="15">
      <t>ミジッシ</t>
    </rPh>
    <rPh sb="15" eb="17">
      <t>ゲンサン</t>
    </rPh>
    <phoneticPr fontId="1"/>
  </si>
  <si>
    <t>通所型独自高齢者虐待防止未実施減算12</t>
    <rPh sb="3" eb="5">
      <t>ドクジ</t>
    </rPh>
    <rPh sb="5" eb="8">
      <t>コウレイシャ</t>
    </rPh>
    <rPh sb="8" eb="10">
      <t>ギャクタイ</t>
    </rPh>
    <rPh sb="12" eb="15">
      <t>ミジッシ</t>
    </rPh>
    <rPh sb="15" eb="17">
      <t>ゲンサン</t>
    </rPh>
    <phoneticPr fontId="1"/>
  </si>
  <si>
    <t>通所型独自高齢者虐待防止未実施減算12日割</t>
    <rPh sb="3" eb="5">
      <t>ドクジ</t>
    </rPh>
    <rPh sb="5" eb="8">
      <t>コウレイシャ</t>
    </rPh>
    <rPh sb="8" eb="10">
      <t>ギャクタイ</t>
    </rPh>
    <rPh sb="12" eb="15">
      <t>ミジッシ</t>
    </rPh>
    <rPh sb="15" eb="17">
      <t>ゲンサン</t>
    </rPh>
    <rPh sb="19" eb="21">
      <t>ヒワリ</t>
    </rPh>
    <phoneticPr fontId="1"/>
  </si>
  <si>
    <t>通所型独自高齢者虐待防止未実施減算21</t>
    <rPh sb="3" eb="5">
      <t>ドクジ</t>
    </rPh>
    <rPh sb="5" eb="8">
      <t>コウレイシャ</t>
    </rPh>
    <rPh sb="8" eb="10">
      <t>ギャクタイ</t>
    </rPh>
    <rPh sb="12" eb="15">
      <t>ミジッシ</t>
    </rPh>
    <rPh sb="15" eb="17">
      <t>ゲンサン</t>
    </rPh>
    <phoneticPr fontId="1"/>
  </si>
  <si>
    <t>通所型独自高齢者虐待防止未実施減算22</t>
    <rPh sb="3" eb="5">
      <t>ドクジ</t>
    </rPh>
    <rPh sb="5" eb="8">
      <t>コウレイシャ</t>
    </rPh>
    <rPh sb="8" eb="10">
      <t>ギャクタイ</t>
    </rPh>
    <rPh sb="12" eb="15">
      <t>ミジッシ</t>
    </rPh>
    <rPh sb="15" eb="17">
      <t>ゲンサン</t>
    </rPh>
    <phoneticPr fontId="1"/>
  </si>
  <si>
    <t>通所型独自サービス同一建物減算1</t>
    <rPh sb="3" eb="5">
      <t>ドクジ</t>
    </rPh>
    <rPh sb="9" eb="11">
      <t>ドウイツ</t>
    </rPh>
    <rPh sb="11" eb="13">
      <t>タテモノ</t>
    </rPh>
    <rPh sb="13" eb="15">
      <t>ゲンサン</t>
    </rPh>
    <phoneticPr fontId="1"/>
  </si>
  <si>
    <t>通所型独自サービス同一建物減算2</t>
    <rPh sb="3" eb="5">
      <t>ドクジ</t>
    </rPh>
    <rPh sb="9" eb="11">
      <t>ドウイツ</t>
    </rPh>
    <rPh sb="11" eb="13">
      <t>タテモノ</t>
    </rPh>
    <rPh sb="13" eb="15">
      <t>ゲンサン</t>
    </rPh>
    <phoneticPr fontId="1"/>
  </si>
  <si>
    <t>通所型独自サービス同一建物減算3</t>
    <rPh sb="3" eb="5">
      <t>ドクジ</t>
    </rPh>
    <rPh sb="9" eb="11">
      <t>ドウイツ</t>
    </rPh>
    <rPh sb="11" eb="13">
      <t>タテモノ</t>
    </rPh>
    <rPh sb="13" eb="15">
      <t>ゲンサン</t>
    </rPh>
    <phoneticPr fontId="1"/>
  </si>
  <si>
    <t>通所型独自サービス中山間地域等提供加算</t>
    <rPh sb="9" eb="14">
      <t>チュウサンカンチイキ</t>
    </rPh>
    <rPh sb="14" eb="15">
      <t>トウ</t>
    </rPh>
    <rPh sb="15" eb="17">
      <t>テイキョウ</t>
    </rPh>
    <rPh sb="17" eb="19">
      <t>カサン</t>
    </rPh>
    <phoneticPr fontId="1"/>
  </si>
  <si>
    <t>通所型独自サービス中山間地域等提供加算日割</t>
    <rPh sb="9" eb="14">
      <t>チュウサンカンチイキ</t>
    </rPh>
    <rPh sb="14" eb="15">
      <t>トウ</t>
    </rPh>
    <rPh sb="15" eb="17">
      <t>テイキョウ</t>
    </rPh>
    <rPh sb="17" eb="19">
      <t>カサン</t>
    </rPh>
    <rPh sb="19" eb="21">
      <t>ヒワ</t>
    </rPh>
    <phoneticPr fontId="1"/>
  </si>
  <si>
    <t>通所型独自サービス中山間地域等提供加算回数</t>
    <rPh sb="9" eb="14">
      <t>チュウサンカンチイキ</t>
    </rPh>
    <rPh sb="14" eb="15">
      <t>トウ</t>
    </rPh>
    <rPh sb="15" eb="17">
      <t>テイキョウ</t>
    </rPh>
    <rPh sb="17" eb="19">
      <t>カサン</t>
    </rPh>
    <rPh sb="19" eb="21">
      <t>カイスウ</t>
    </rPh>
    <phoneticPr fontId="1"/>
  </si>
  <si>
    <t>通所型独自サービス生活機能向上連携加算Ⅰ</t>
    <rPh sb="9" eb="15">
      <t>セイカツキノウコウジョウ</t>
    </rPh>
    <rPh sb="15" eb="19">
      <t>レンケイカサン</t>
    </rPh>
    <phoneticPr fontId="1"/>
  </si>
  <si>
    <t>通所型独自サービス生活機能向上連携加算Ⅱ</t>
    <rPh sb="9" eb="15">
      <t>セイカツキノウコウジョウ</t>
    </rPh>
    <rPh sb="15" eb="19">
      <t>レンケイカサン</t>
    </rPh>
    <phoneticPr fontId="1"/>
  </si>
  <si>
    <t>【A6】介護予防通所介護相当サービス（市指定）</t>
  </si>
  <si>
    <t>A6</t>
  </si>
  <si>
    <t>　事業所が送迎を行わない場合</t>
    <rPh sb="1" eb="4">
      <t>ジギョウショ</t>
    </rPh>
    <rPh sb="5" eb="7">
      <t>ソウゲイ</t>
    </rPh>
    <rPh sb="8" eb="9">
      <t>オコナ</t>
    </rPh>
    <rPh sb="12" eb="14">
      <t>バアイ</t>
    </rPh>
    <phoneticPr fontId="1"/>
  </si>
  <si>
    <t>ハ　生活機能向上グループ活動加算</t>
    <rPh sb="2" eb="6">
      <t>セイカツキノウ</t>
    </rPh>
    <rPh sb="6" eb="8">
      <t>コウジョウ</t>
    </rPh>
    <rPh sb="12" eb="14">
      <t>カツドウ</t>
    </rPh>
    <rPh sb="14" eb="16">
      <t>カサン</t>
    </rPh>
    <phoneticPr fontId="1"/>
  </si>
  <si>
    <t>二　若年性認知症利用者受入加算</t>
    <rPh sb="0" eb="1">
      <t>ニ</t>
    </rPh>
    <rPh sb="2" eb="12">
      <t>ジャクネンセイニンチショウリヨウシャウ</t>
    </rPh>
    <rPh sb="12" eb="13">
      <t>ニュウ</t>
    </rPh>
    <rPh sb="13" eb="15">
      <t>カサン</t>
    </rPh>
    <phoneticPr fontId="1"/>
  </si>
  <si>
    <t>ホ　栄養アセスメント加算</t>
    <rPh sb="2" eb="4">
      <t>エイヨウ</t>
    </rPh>
    <rPh sb="10" eb="12">
      <t>カサン</t>
    </rPh>
    <phoneticPr fontId="1"/>
  </si>
  <si>
    <t>へ　栄養改善加算</t>
    <rPh sb="2" eb="6">
      <t>エイヨウカイゼン</t>
    </rPh>
    <rPh sb="6" eb="8">
      <t>カサン</t>
    </rPh>
    <phoneticPr fontId="1"/>
  </si>
  <si>
    <t>ト　口腔機能向上加算</t>
    <rPh sb="2" eb="4">
      <t>コウクウ</t>
    </rPh>
    <rPh sb="4" eb="6">
      <t>キノウ</t>
    </rPh>
    <rPh sb="6" eb="8">
      <t>コウジョウ</t>
    </rPh>
    <rPh sb="8" eb="10">
      <t>カサン</t>
    </rPh>
    <phoneticPr fontId="1"/>
  </si>
  <si>
    <t>(1)口腔機能向上加算(Ⅰ)</t>
    <rPh sb="3" eb="5">
      <t>コウクウ</t>
    </rPh>
    <rPh sb="5" eb="7">
      <t>キノウ</t>
    </rPh>
    <rPh sb="7" eb="9">
      <t>コウジョウ</t>
    </rPh>
    <rPh sb="9" eb="11">
      <t>カサン</t>
    </rPh>
    <phoneticPr fontId="1"/>
  </si>
  <si>
    <t>(2)口腔機能向上加算(Ⅱ)</t>
    <rPh sb="3" eb="5">
      <t>コウクウ</t>
    </rPh>
    <rPh sb="5" eb="7">
      <t>キノウ</t>
    </rPh>
    <rPh sb="7" eb="9">
      <t>コウジョウ</t>
    </rPh>
    <rPh sb="9" eb="11">
      <t>カサン</t>
    </rPh>
    <phoneticPr fontId="1"/>
  </si>
  <si>
    <t>事業対象者・要支援1　※1月の中で全部で4回まで</t>
    <rPh sb="0" eb="5">
      <t>ジギョウタイショウシャ</t>
    </rPh>
    <rPh sb="6" eb="9">
      <t>ヨウシエン</t>
    </rPh>
    <rPh sb="13" eb="14">
      <t>ツキ</t>
    </rPh>
    <rPh sb="15" eb="16">
      <t>ナカ</t>
    </rPh>
    <rPh sb="17" eb="19">
      <t>ゼンブ</t>
    </rPh>
    <rPh sb="21" eb="22">
      <t>カイ</t>
    </rPh>
    <phoneticPr fontId="1"/>
  </si>
  <si>
    <t>事業対象者・要支援1</t>
    <rPh sb="0" eb="5">
      <t>ジギョウタイショウシャ</t>
    </rPh>
    <rPh sb="6" eb="9">
      <t>ヨウシエン</t>
    </rPh>
    <phoneticPr fontId="1"/>
  </si>
  <si>
    <t>事業対象者・要支援2</t>
    <rPh sb="0" eb="5">
      <t>ジギョウタイショウシャ</t>
    </rPh>
    <rPh sb="6" eb="9">
      <t>ヨウシエン</t>
    </rPh>
    <phoneticPr fontId="1"/>
  </si>
  <si>
    <t>事業対象者・要支援2　※1月の中で全部で8回まで</t>
    <rPh sb="0" eb="5">
      <t>ジギョウタイショウシャ</t>
    </rPh>
    <rPh sb="6" eb="9">
      <t>ヨウシエン</t>
    </rPh>
    <rPh sb="13" eb="14">
      <t>ツキ</t>
    </rPh>
    <rPh sb="15" eb="16">
      <t>ナカ</t>
    </rPh>
    <rPh sb="17" eb="19">
      <t>ゼンブ</t>
    </rPh>
    <rPh sb="21" eb="22">
      <t>カイ</t>
    </rPh>
    <phoneticPr fontId="1"/>
  </si>
  <si>
    <t>業務継続計画未策定減算</t>
    <rPh sb="0" eb="7">
      <t>ギョウムケイゾクケイカクミ</t>
    </rPh>
    <rPh sb="7" eb="11">
      <t>サクテイゲンサン</t>
    </rPh>
    <phoneticPr fontId="1"/>
  </si>
  <si>
    <t>事業対象者・要支援1　</t>
    <rPh sb="0" eb="5">
      <t>ジギョウタイショウシャ</t>
    </rPh>
    <rPh sb="6" eb="9">
      <t>ヨウシエン</t>
    </rPh>
    <phoneticPr fontId="1"/>
  </si>
  <si>
    <t>イ　1週当たりの標準的な回数を定める場合</t>
    <phoneticPr fontId="1"/>
  </si>
  <si>
    <t>ロ　1月当たりの回数を定める場合</t>
    <phoneticPr fontId="1"/>
  </si>
  <si>
    <t>リ　サービス提供体制強化
　　加算</t>
    <rPh sb="6" eb="8">
      <t>テイキョウ</t>
    </rPh>
    <rPh sb="8" eb="10">
      <t>タイセイ</t>
    </rPh>
    <rPh sb="10" eb="12">
      <t>キョウカ</t>
    </rPh>
    <rPh sb="15" eb="17">
      <t>カサン</t>
    </rPh>
    <phoneticPr fontId="1"/>
  </si>
  <si>
    <t>(1)サービス提供体制強化加算(Ⅰ)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</si>
  <si>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(2)サービス提供体制強化加算(Ⅱ)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</si>
  <si>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(3)サービス提供体制強化加算(Ⅲ)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</si>
  <si>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ヌ　生活機能向上連携加算</t>
    <rPh sb="2" eb="4">
      <t>セイカツ</t>
    </rPh>
    <rPh sb="4" eb="6">
      <t>キノウ</t>
    </rPh>
    <rPh sb="6" eb="8">
      <t>コウジョウ</t>
    </rPh>
    <rPh sb="8" eb="10">
      <t>レンケイ</t>
    </rPh>
    <rPh sb="10" eb="12">
      <t>カサン</t>
    </rPh>
    <phoneticPr fontId="1"/>
  </si>
  <si>
    <t>ル　口腔・栄養スクリーニング加算</t>
    <rPh sb="2" eb="4">
      <t>コウクウ</t>
    </rPh>
    <rPh sb="5" eb="7">
      <t>エイヨウ</t>
    </rPh>
    <rPh sb="14" eb="16">
      <t>カサン</t>
    </rPh>
    <phoneticPr fontId="1"/>
  </si>
  <si>
    <t>ヲ　科学的介護推進体制加算</t>
    <rPh sb="2" eb="7">
      <t>カガクテキカイゴ</t>
    </rPh>
    <rPh sb="7" eb="9">
      <t>スイシン</t>
    </rPh>
    <rPh sb="9" eb="11">
      <t>タイセイ</t>
    </rPh>
    <rPh sb="11" eb="13">
      <t>カサン</t>
    </rPh>
    <phoneticPr fontId="1"/>
  </si>
  <si>
    <t>通所型独自高齢者虐待防止未実施減算11日割</t>
    <rPh sb="3" eb="5">
      <t>ドクジ</t>
    </rPh>
    <rPh sb="5" eb="8">
      <t>コウレイシャ</t>
    </rPh>
    <rPh sb="8" eb="10">
      <t>ギャクタイ</t>
    </rPh>
    <rPh sb="12" eb="15">
      <t>ミジッシ</t>
    </rPh>
    <rPh sb="15" eb="17">
      <t>ゲンサン</t>
    </rPh>
    <rPh sb="19" eb="21">
      <t>ヒワ</t>
    </rPh>
    <phoneticPr fontId="1"/>
  </si>
  <si>
    <t>通所型独自業務継続計画未策定減算11</t>
    <rPh sb="3" eb="5">
      <t>ドクジ</t>
    </rPh>
    <rPh sb="5" eb="16">
      <t>ギョウムケイゾクケイカクミサクテイゲンサン</t>
    </rPh>
    <phoneticPr fontId="1"/>
  </si>
  <si>
    <t>通所型独自業務継続計画未策定減算11日割</t>
    <rPh sb="3" eb="5">
      <t>ドクジ</t>
    </rPh>
    <rPh sb="5" eb="16">
      <t>ギョウムケイゾクケイカクミサクテイゲンサン</t>
    </rPh>
    <rPh sb="18" eb="20">
      <t>ヒワリ</t>
    </rPh>
    <phoneticPr fontId="1"/>
  </si>
  <si>
    <t>通所型独自業務継続計画未策定減算12</t>
    <rPh sb="3" eb="5">
      <t>ドクジ</t>
    </rPh>
    <rPh sb="5" eb="16">
      <t>ギョウムケイゾクケイカクミサクテイゲンサン</t>
    </rPh>
    <phoneticPr fontId="1"/>
  </si>
  <si>
    <t>通所型独自業務継続計画未策定減算21</t>
    <rPh sb="3" eb="5">
      <t>ドクジ</t>
    </rPh>
    <rPh sb="5" eb="16">
      <t>ギョウムケイゾクケイカクミサクテイゲンサン</t>
    </rPh>
    <phoneticPr fontId="1"/>
  </si>
  <si>
    <t>通所型独自業務継続計画未策定減算22</t>
    <rPh sb="3" eb="5">
      <t>ドクジ</t>
    </rPh>
    <rPh sb="5" eb="16">
      <t>ギョウムケイゾクケイカクミサクテイゲンサン</t>
    </rPh>
    <phoneticPr fontId="1"/>
  </si>
  <si>
    <t>通所型独自送迎減算</t>
    <rPh sb="0" eb="3">
      <t>ツウショガタ</t>
    </rPh>
    <rPh sb="3" eb="5">
      <t>ドクジ</t>
    </rPh>
    <rPh sb="5" eb="7">
      <t>ソウゲイ</t>
    </rPh>
    <rPh sb="7" eb="9">
      <t>ゲンサン</t>
    </rPh>
    <phoneticPr fontId="1"/>
  </si>
  <si>
    <t>通所型独自生活向上グループ活動加算</t>
    <rPh sb="0" eb="3">
      <t>ツウショガタ</t>
    </rPh>
    <rPh sb="3" eb="5">
      <t>ドクジ</t>
    </rPh>
    <rPh sb="5" eb="9">
      <t>セイカツコウジョウ</t>
    </rPh>
    <rPh sb="13" eb="17">
      <t>カツドウカサン</t>
    </rPh>
    <phoneticPr fontId="1"/>
  </si>
  <si>
    <t>通所型独自サービス若年性認知症受入加算</t>
    <rPh sb="0" eb="3">
      <t>ツウショガタ</t>
    </rPh>
    <rPh sb="3" eb="5">
      <t>ドクジ</t>
    </rPh>
    <rPh sb="9" eb="12">
      <t>ジャクネンセイ</t>
    </rPh>
    <rPh sb="12" eb="15">
      <t>ニンチショウ</t>
    </rPh>
    <rPh sb="15" eb="17">
      <t>ウケイレ</t>
    </rPh>
    <rPh sb="17" eb="19">
      <t>カサン</t>
    </rPh>
    <phoneticPr fontId="1"/>
  </si>
  <si>
    <t>通所型独自サービス栄養アセスメント加算</t>
    <rPh sb="0" eb="3">
      <t>ツウショガタ</t>
    </rPh>
    <rPh sb="3" eb="5">
      <t>ドクジ</t>
    </rPh>
    <rPh sb="9" eb="11">
      <t>エイヨウ</t>
    </rPh>
    <rPh sb="17" eb="19">
      <t>カサン</t>
    </rPh>
    <phoneticPr fontId="1"/>
  </si>
  <si>
    <t>通所型独自サービス栄養改善加算</t>
    <rPh sb="0" eb="3">
      <t>ツウショガタ</t>
    </rPh>
    <rPh sb="3" eb="5">
      <t>ドクジ</t>
    </rPh>
    <rPh sb="9" eb="11">
      <t>エイヨウ</t>
    </rPh>
    <rPh sb="11" eb="13">
      <t>カイゼン</t>
    </rPh>
    <rPh sb="13" eb="15">
      <t>カサン</t>
    </rPh>
    <phoneticPr fontId="1"/>
  </si>
  <si>
    <t>通所型独自サービス口腔機能向上加算Ⅰ</t>
    <rPh sb="9" eb="11">
      <t>コウクウ</t>
    </rPh>
    <rPh sb="11" eb="13">
      <t>キノウ</t>
    </rPh>
    <rPh sb="13" eb="15">
      <t>コウジョウ</t>
    </rPh>
    <rPh sb="15" eb="17">
      <t>カサン</t>
    </rPh>
    <phoneticPr fontId="1"/>
  </si>
  <si>
    <t>通所型独自サービス口腔機能向上加算Ⅱ</t>
    <rPh sb="9" eb="11">
      <t>コウクウ</t>
    </rPh>
    <rPh sb="11" eb="13">
      <t>キノウ</t>
    </rPh>
    <rPh sb="13" eb="15">
      <t>コウジョウ</t>
    </rPh>
    <rPh sb="15" eb="17">
      <t>カサン</t>
    </rPh>
    <phoneticPr fontId="1"/>
  </si>
  <si>
    <t>通所型独自一体的サービス提供加算</t>
    <rPh sb="5" eb="8">
      <t>イッタイテキ</t>
    </rPh>
    <rPh sb="12" eb="14">
      <t>テイキョウ</t>
    </rPh>
    <rPh sb="14" eb="16">
      <t>カサン</t>
    </rPh>
    <phoneticPr fontId="1"/>
  </si>
  <si>
    <t>通所型独自サービス提供体制加算Ⅰ1</t>
    <rPh sb="3" eb="5">
      <t>ドクジ</t>
    </rPh>
    <rPh sb="9" eb="11">
      <t>テイキョウ</t>
    </rPh>
    <rPh sb="11" eb="13">
      <t>タイセイ</t>
    </rPh>
    <rPh sb="13" eb="15">
      <t>カサン</t>
    </rPh>
    <phoneticPr fontId="1"/>
  </si>
  <si>
    <t>通所型独自サービス提供体制加算Ⅰ2</t>
    <rPh sb="3" eb="5">
      <t>ドクジ</t>
    </rPh>
    <rPh sb="9" eb="11">
      <t>テイキョウ</t>
    </rPh>
    <rPh sb="11" eb="13">
      <t>タイセイ</t>
    </rPh>
    <rPh sb="13" eb="15">
      <t>カサン</t>
    </rPh>
    <phoneticPr fontId="1"/>
  </si>
  <si>
    <t>通所型独自サービス提供体制加算Ⅱ1</t>
    <rPh sb="3" eb="5">
      <t>ドクジ</t>
    </rPh>
    <rPh sb="9" eb="11">
      <t>テイキョウ</t>
    </rPh>
    <rPh sb="11" eb="13">
      <t>タイセイ</t>
    </rPh>
    <rPh sb="13" eb="15">
      <t>カサン</t>
    </rPh>
    <phoneticPr fontId="1"/>
  </si>
  <si>
    <t>通所型独自サービス提供体制加算Ⅱ2</t>
    <rPh sb="3" eb="5">
      <t>ドクジ</t>
    </rPh>
    <rPh sb="9" eb="11">
      <t>テイキョウ</t>
    </rPh>
    <rPh sb="11" eb="13">
      <t>タイセイ</t>
    </rPh>
    <rPh sb="13" eb="15">
      <t>カサン</t>
    </rPh>
    <phoneticPr fontId="1"/>
  </si>
  <si>
    <t>通所型独自サービス提供体制加算Ⅲ1</t>
    <rPh sb="3" eb="5">
      <t>ドクジ</t>
    </rPh>
    <rPh sb="9" eb="11">
      <t>テイキョウ</t>
    </rPh>
    <rPh sb="11" eb="13">
      <t>タイセイ</t>
    </rPh>
    <rPh sb="13" eb="15">
      <t>カサン</t>
    </rPh>
    <phoneticPr fontId="1"/>
  </si>
  <si>
    <t>通所型独自サービス提供体制加算Ⅲ2</t>
    <rPh sb="3" eb="5">
      <t>ドクジ</t>
    </rPh>
    <rPh sb="9" eb="11">
      <t>テイキョウ</t>
    </rPh>
    <rPh sb="11" eb="13">
      <t>タイセイ</t>
    </rPh>
    <rPh sb="13" eb="15">
      <t>カサン</t>
    </rPh>
    <phoneticPr fontId="1"/>
  </si>
  <si>
    <t>(2)生活機能向上連携加算(Ⅱ)</t>
    <phoneticPr fontId="1"/>
  </si>
  <si>
    <t>(1)生活機能向上連携加算(Ⅰ)　(3月に1回を限度)</t>
    <rPh sb="3" eb="5">
      <t>セイカツ</t>
    </rPh>
    <rPh sb="5" eb="7">
      <t>キノウ</t>
    </rPh>
    <rPh sb="7" eb="9">
      <t>コウジョウ</t>
    </rPh>
    <rPh sb="9" eb="11">
      <t>レンケイ</t>
    </rPh>
    <rPh sb="11" eb="13">
      <t>カサン</t>
    </rPh>
    <rPh sb="19" eb="20">
      <t>ツキ</t>
    </rPh>
    <rPh sb="22" eb="23">
      <t>カイ</t>
    </rPh>
    <rPh sb="24" eb="26">
      <t>ゲンド</t>
    </rPh>
    <phoneticPr fontId="1"/>
  </si>
  <si>
    <t>通所型独自サービス口腔栄養スクリーニング加算Ⅰ</t>
    <rPh sb="9" eb="11">
      <t>コウクウ</t>
    </rPh>
    <rPh sb="11" eb="13">
      <t>エイヨウ</t>
    </rPh>
    <rPh sb="20" eb="22">
      <t>カサン</t>
    </rPh>
    <phoneticPr fontId="1"/>
  </si>
  <si>
    <t>通所型独自サービス口腔栄養スクリーニング加算Ⅱ</t>
    <rPh sb="9" eb="11">
      <t>コウクウ</t>
    </rPh>
    <rPh sb="11" eb="13">
      <t>エイヨウ</t>
    </rPh>
    <rPh sb="20" eb="22">
      <t>カサン</t>
    </rPh>
    <phoneticPr fontId="1"/>
  </si>
  <si>
    <t>(1)口腔・栄養スクリーニング加算(Ⅰ)　(6月に1回を限度)</t>
    <rPh sb="3" eb="5">
      <t>コウクウ</t>
    </rPh>
    <rPh sb="6" eb="8">
      <t>エイヨウ</t>
    </rPh>
    <rPh sb="15" eb="17">
      <t>カサン</t>
    </rPh>
    <rPh sb="23" eb="24">
      <t>ガツ</t>
    </rPh>
    <rPh sb="26" eb="27">
      <t>カイ</t>
    </rPh>
    <rPh sb="28" eb="30">
      <t>ゲンド</t>
    </rPh>
    <phoneticPr fontId="1"/>
  </si>
  <si>
    <t>(2)口腔・栄養スクリーニング加算(Ⅱ)　(6月に1回を限度)</t>
    <rPh sb="3" eb="5">
      <t>コウクウ</t>
    </rPh>
    <rPh sb="6" eb="8">
      <t>エイヨウ</t>
    </rPh>
    <rPh sb="15" eb="17">
      <t>カサン</t>
    </rPh>
    <phoneticPr fontId="1"/>
  </si>
  <si>
    <t>C211</t>
    <phoneticPr fontId="1"/>
  </si>
  <si>
    <t>C212</t>
    <phoneticPr fontId="1"/>
  </si>
  <si>
    <t>C215</t>
    <phoneticPr fontId="1"/>
  </si>
  <si>
    <t>C213</t>
    <phoneticPr fontId="1"/>
  </si>
  <si>
    <t>C214</t>
    <phoneticPr fontId="1"/>
  </si>
  <si>
    <t>C216</t>
    <phoneticPr fontId="1"/>
  </si>
  <si>
    <t>D211</t>
    <phoneticPr fontId="1"/>
  </si>
  <si>
    <t>D212</t>
    <phoneticPr fontId="1"/>
  </si>
  <si>
    <t>D213</t>
    <phoneticPr fontId="1"/>
  </si>
  <si>
    <t>D214</t>
    <phoneticPr fontId="1"/>
  </si>
  <si>
    <t>D215</t>
    <phoneticPr fontId="1"/>
  </si>
  <si>
    <t>D216</t>
    <phoneticPr fontId="1"/>
  </si>
  <si>
    <t>1月につき</t>
    <phoneticPr fontId="1"/>
  </si>
  <si>
    <t>片道につき</t>
    <rPh sb="0" eb="2">
      <t>カタミチ</t>
    </rPh>
    <phoneticPr fontId="1"/>
  </si>
  <si>
    <t>通所型独自業務継続計画未策定減算12日割</t>
    <rPh sb="3" eb="5">
      <t>ドクジ</t>
    </rPh>
    <rPh sb="5" eb="16">
      <t>ギョウムケイゾクケイカクミサクテイゲンサン</t>
    </rPh>
    <rPh sb="18" eb="20">
      <t>ヒワリ</t>
    </rPh>
    <phoneticPr fontId="1"/>
  </si>
  <si>
    <t>事業所と同一建物に居住する者又は同一建物から利用する者にサービス(独自)を行う場合</t>
    <rPh sb="0" eb="3">
      <t>ジギョウショ</t>
    </rPh>
    <rPh sb="4" eb="6">
      <t>ドウイツ</t>
    </rPh>
    <rPh sb="6" eb="8">
      <t>タテモノ</t>
    </rPh>
    <rPh sb="9" eb="11">
      <t>キョジュウ</t>
    </rPh>
    <rPh sb="13" eb="14">
      <t>モノ</t>
    </rPh>
    <rPh sb="14" eb="15">
      <t>マタ</t>
    </rPh>
    <rPh sb="16" eb="18">
      <t>ドウイツ</t>
    </rPh>
    <rPh sb="18" eb="20">
      <t>タテモノ</t>
    </rPh>
    <rPh sb="22" eb="24">
      <t>リヨウ</t>
    </rPh>
    <rPh sb="26" eb="27">
      <t>モノ</t>
    </rPh>
    <rPh sb="33" eb="35">
      <t>ドクジ</t>
    </rPh>
    <rPh sb="37" eb="38">
      <t>オコナ</t>
    </rPh>
    <rPh sb="39" eb="41">
      <t>バアイ</t>
    </rPh>
    <phoneticPr fontId="1"/>
  </si>
  <si>
    <t>チ　一体的サービス提供加算</t>
    <rPh sb="2" eb="5">
      <t>イッタイテキ</t>
    </rPh>
    <rPh sb="9" eb="11">
      <t>テイキョウ</t>
    </rPh>
    <rPh sb="11" eb="13">
      <t>カサン</t>
    </rPh>
    <phoneticPr fontId="1"/>
  </si>
  <si>
    <t>通所独自サービス科学的介護推進体制加算</t>
    <rPh sb="0" eb="2">
      <t>ツウショ</t>
    </rPh>
    <rPh sb="2" eb="4">
      <t>ドクジ</t>
    </rPh>
    <rPh sb="8" eb="19">
      <t>カガクテキカイゴスイシンタイセイカサン</t>
    </rPh>
    <phoneticPr fontId="1"/>
  </si>
  <si>
    <t>【A6】介護予防通所介護相当ｻｰﾋﾞｽ（市指定）</t>
    <rPh sb="4" eb="8">
      <t>カイゴヨボウ</t>
    </rPh>
    <rPh sb="20" eb="23">
      <t>シシテイ</t>
    </rPh>
    <phoneticPr fontId="1"/>
  </si>
  <si>
    <t>A7</t>
  </si>
  <si>
    <t>東温市通所型サービスAの指定を受けた事業所が使用します。</t>
    <rPh sb="0" eb="3">
      <t>トウオンシ</t>
    </rPh>
    <rPh sb="5" eb="6">
      <t>ガタ</t>
    </rPh>
    <rPh sb="12" eb="14">
      <t>シテイ</t>
    </rPh>
    <rPh sb="15" eb="16">
      <t>ウ</t>
    </rPh>
    <rPh sb="18" eb="21">
      <t>ジギョウショ</t>
    </rPh>
    <rPh sb="22" eb="24">
      <t>シヨウ</t>
    </rPh>
    <phoneticPr fontId="1"/>
  </si>
  <si>
    <t>通所型独自サービス/21</t>
    <rPh sb="3" eb="5">
      <t>ドクジ</t>
    </rPh>
    <phoneticPr fontId="1"/>
  </si>
  <si>
    <t>通所型独自サービス/21日割</t>
    <rPh sb="3" eb="5">
      <t>ドクジ</t>
    </rPh>
    <rPh sb="12" eb="14">
      <t>ヒワリ</t>
    </rPh>
    <phoneticPr fontId="1"/>
  </si>
  <si>
    <t>事業対象者・要支援2　相当サービス×</t>
    <rPh sb="0" eb="5">
      <t>ジギョウタイショウシャ</t>
    </rPh>
    <rPh sb="6" eb="9">
      <t>ヨウシエン</t>
    </rPh>
    <rPh sb="11" eb="13">
      <t>ソウトウ</t>
    </rPh>
    <phoneticPr fontId="1"/>
  </si>
  <si>
    <t>事業対象者・要支援Ⅰ　相当サービス×</t>
    <rPh sb="0" eb="5">
      <t>ジギョウタイショウシャ</t>
    </rPh>
    <rPh sb="6" eb="9">
      <t>ヨウシエン</t>
    </rPh>
    <rPh sb="11" eb="13">
      <t>ソウトウ</t>
    </rPh>
    <phoneticPr fontId="1"/>
  </si>
  <si>
    <t>通所型独自サービス22日割</t>
    <rPh sb="3" eb="5">
      <t>ドクジ</t>
    </rPh>
    <rPh sb="11" eb="13">
      <t>ヒワリ</t>
    </rPh>
    <phoneticPr fontId="1"/>
  </si>
  <si>
    <t>【A7】通所型ｻｰﾋﾞｽA（基準緩和）自己負担1割</t>
    <rPh sb="14" eb="18">
      <t>キジュンカンワ</t>
    </rPh>
    <rPh sb="19" eb="23">
      <t>ジコフタン</t>
    </rPh>
    <phoneticPr fontId="1"/>
  </si>
  <si>
    <t>【A7】通所型ｻｰﾋﾞｽA（基準緩和）自己負担1割　人員欠如の場合</t>
    <rPh sb="14" eb="18">
      <t>キジュンカンワ</t>
    </rPh>
    <rPh sb="19" eb="23">
      <t>ジコフタン</t>
    </rPh>
    <rPh sb="26" eb="30">
      <t>ジンインケツジョ</t>
    </rPh>
    <rPh sb="31" eb="33">
      <t>バアイ</t>
    </rPh>
    <phoneticPr fontId="1"/>
  </si>
  <si>
    <t>【A7】通所型ｻｰﾋﾞｽA（基準緩和）自己負担1割　虐待防止措置未実施の場合</t>
  </si>
  <si>
    <t>【A7】通所型ｻｰﾋﾞｽA（基準緩和）自己負担1割　虐待防止措置未実施の場合</t>
    <rPh sb="14" eb="18">
      <t>キジュンカンワ</t>
    </rPh>
    <rPh sb="19" eb="23">
      <t>ジコフタン</t>
    </rPh>
    <rPh sb="27" eb="29">
      <t>ボウシ</t>
    </rPh>
    <rPh sb="29" eb="31">
      <t>ソチ</t>
    </rPh>
    <rPh sb="31" eb="35">
      <t>ミジッシノ</t>
    </rPh>
    <rPh sb="35" eb="37">
      <t>バアイ</t>
    </rPh>
    <phoneticPr fontId="1"/>
  </si>
  <si>
    <t>【A7】通所型ｻｰﾋﾞｽA（基準緩和）自己負担1割　業務継続計画未策定の場合</t>
  </si>
  <si>
    <t>【A7】通所型ｻｰﾋﾞｽA（基準緩和）自己負担1割　業務継続計画未策定の場合</t>
    <rPh sb="14" eb="18">
      <t>キジュンカンワ</t>
    </rPh>
    <rPh sb="19" eb="23">
      <t>ジコフタン</t>
    </rPh>
    <rPh sb="26" eb="28">
      <t>ギョウム</t>
    </rPh>
    <rPh sb="29" eb="31">
      <t>ケイカク</t>
    </rPh>
    <rPh sb="31" eb="32">
      <t>ミ</t>
    </rPh>
    <rPh sb="32" eb="35">
      <t>サクテイノ</t>
    </rPh>
    <rPh sb="35" eb="37">
      <t>バアイ</t>
    </rPh>
    <phoneticPr fontId="1"/>
  </si>
  <si>
    <t>【A7】通所型ｻｰﾋﾞｽA（基準緩和）自己負担1割　虐待防止措置未実施・業務継続計画未策定の場合</t>
  </si>
  <si>
    <t>【A7】通所型ｻｰﾋﾞｽA（基準緩和）自己負担1割　虐待防止措置未実施・業務継続計画未策定の場合</t>
    <rPh sb="14" eb="18">
      <t>キジュンカンワ</t>
    </rPh>
    <rPh sb="19" eb="23">
      <t>ジコフタン</t>
    </rPh>
    <rPh sb="26" eb="32">
      <t>ギャクタイボウシソチ</t>
    </rPh>
    <rPh sb="32" eb="35">
      <t>ミジッシ</t>
    </rPh>
    <rPh sb="36" eb="38">
      <t>ギョウム</t>
    </rPh>
    <rPh sb="39" eb="41">
      <t>ケイカク</t>
    </rPh>
    <rPh sb="41" eb="42">
      <t>ミ</t>
    </rPh>
    <rPh sb="42" eb="45">
      <t>サクテイノ</t>
    </rPh>
    <rPh sb="45" eb="47">
      <t>バアイ</t>
    </rPh>
    <phoneticPr fontId="1"/>
  </si>
  <si>
    <t>【A7】通所型ｻｰﾋﾞｽA（基準緩和）自己負担1割　人員欠如・虐待防止措置未実施の場合</t>
    <rPh sb="14" eb="18">
      <t>キジュンカンワ</t>
    </rPh>
    <rPh sb="19" eb="23">
      <t>ジコフタン</t>
    </rPh>
    <rPh sb="26" eb="30">
      <t>ジンインケツジョ</t>
    </rPh>
    <rPh sb="30" eb="32">
      <t>ギャクタイ</t>
    </rPh>
    <rPh sb="31" eb="37">
      <t>ギャクタイボウシソチ</t>
    </rPh>
    <rPh sb="37" eb="40">
      <t>ミジッシ</t>
    </rPh>
    <rPh sb="41" eb="43">
      <t>バアイ</t>
    </rPh>
    <phoneticPr fontId="1"/>
  </si>
  <si>
    <t>【A7】通所型ｻｰﾋﾞｽA（基準緩和）自己負担1割　人員欠如・業務継続計画未策定の場合</t>
    <rPh sb="14" eb="18">
      <t>キジュンカンワ</t>
    </rPh>
    <rPh sb="19" eb="23">
      <t>ジコフタン</t>
    </rPh>
    <rPh sb="26" eb="30">
      <t>ジンインケツジョ</t>
    </rPh>
    <rPh sb="30" eb="32">
      <t>ギョウム</t>
    </rPh>
    <rPh sb="32" eb="34">
      <t>ケイゾク</t>
    </rPh>
    <rPh sb="34" eb="36">
      <t>ケイカク</t>
    </rPh>
    <rPh sb="36" eb="37">
      <t>ミ</t>
    </rPh>
    <rPh sb="37" eb="40">
      <t>サクテイノ</t>
    </rPh>
    <rPh sb="40" eb="42">
      <t>バアイ</t>
    </rPh>
    <phoneticPr fontId="1"/>
  </si>
  <si>
    <t>【A7】通所型ｻｰﾋﾞｽA（基準緩和）自己負担1割　人員欠如・虐待防止措置未実施・業務継続計画未策定の場合</t>
    <rPh sb="14" eb="18">
      <t>キジュンカンワ</t>
    </rPh>
    <rPh sb="19" eb="23">
      <t>ジコフタン</t>
    </rPh>
    <rPh sb="26" eb="30">
      <t>ジンインケツジョ</t>
    </rPh>
    <rPh sb="30" eb="32">
      <t>ギャクタイ</t>
    </rPh>
    <phoneticPr fontId="1"/>
  </si>
  <si>
    <t>【A7】通所型ｻｰﾋﾞｽA（基準緩和）自己負担2割</t>
    <rPh sb="14" eb="18">
      <t>キジュンカンワ</t>
    </rPh>
    <rPh sb="19" eb="23">
      <t>ジコフタン</t>
    </rPh>
    <phoneticPr fontId="1"/>
  </si>
  <si>
    <t>【A7】通所型ｻｰﾋﾞｽA（基準緩和）自己負担2割　人員欠如の場合</t>
    <rPh sb="14" eb="18">
      <t>キジュンカンワ</t>
    </rPh>
    <rPh sb="19" eb="23">
      <t>ジコフタン</t>
    </rPh>
    <rPh sb="26" eb="30">
      <t>ジンインケツジョ</t>
    </rPh>
    <rPh sb="31" eb="33">
      <t>バアイ</t>
    </rPh>
    <phoneticPr fontId="1"/>
  </si>
  <si>
    <t>【A7】通所型ｻｰﾋﾞｽA（基準緩和）自己負担2割　虐待防止措置未実施の場合</t>
    <rPh sb="14" eb="18">
      <t>キジュンカンワ</t>
    </rPh>
    <rPh sb="19" eb="23">
      <t>ジコフタン</t>
    </rPh>
    <rPh sb="27" eb="29">
      <t>ボウシ</t>
    </rPh>
    <rPh sb="29" eb="31">
      <t>ソチ</t>
    </rPh>
    <rPh sb="31" eb="35">
      <t>ミジッシノ</t>
    </rPh>
    <rPh sb="35" eb="37">
      <t>バアイ</t>
    </rPh>
    <phoneticPr fontId="1"/>
  </si>
  <si>
    <t>【A7】通所型ｻｰﾋﾞｽA（基準緩和）自己負担2割　業務継続計画未策定の場合</t>
    <rPh sb="14" eb="18">
      <t>キジュンカンワ</t>
    </rPh>
    <rPh sb="19" eb="23">
      <t>ジコフタン</t>
    </rPh>
    <rPh sb="26" eb="28">
      <t>ギョウム</t>
    </rPh>
    <rPh sb="29" eb="31">
      <t>ケイカク</t>
    </rPh>
    <rPh sb="31" eb="32">
      <t>ミ</t>
    </rPh>
    <rPh sb="32" eb="35">
      <t>サクテイノ</t>
    </rPh>
    <rPh sb="35" eb="37">
      <t>バアイ</t>
    </rPh>
    <phoneticPr fontId="1"/>
  </si>
  <si>
    <t>【A7】通所型ｻｰﾋﾞｽA（基準緩和）自己負担2割　虐待防止措置未実施・業務継続計画未策定の場合</t>
    <rPh sb="14" eb="18">
      <t>キジュンカンワ</t>
    </rPh>
    <rPh sb="19" eb="23">
      <t>ジコフタン</t>
    </rPh>
    <rPh sb="26" eb="32">
      <t>ギャクタイボウシソチ</t>
    </rPh>
    <rPh sb="32" eb="35">
      <t>ミジッシ</t>
    </rPh>
    <rPh sb="36" eb="38">
      <t>ギョウム</t>
    </rPh>
    <rPh sb="39" eb="41">
      <t>ケイカク</t>
    </rPh>
    <rPh sb="41" eb="42">
      <t>ミ</t>
    </rPh>
    <rPh sb="42" eb="45">
      <t>サクテイノ</t>
    </rPh>
    <rPh sb="45" eb="47">
      <t>バアイ</t>
    </rPh>
    <phoneticPr fontId="1"/>
  </si>
  <si>
    <t>【A7】通所型ｻｰﾋﾞｽA（基準緩和）自己負担2割　人員欠如・虐待防止措置未実施の場合</t>
    <rPh sb="14" eb="18">
      <t>キジュンカンワ</t>
    </rPh>
    <rPh sb="19" eb="23">
      <t>ジコフタン</t>
    </rPh>
    <rPh sb="26" eb="30">
      <t>ジンインケツジョ</t>
    </rPh>
    <rPh sb="30" eb="32">
      <t>ギャクタイ</t>
    </rPh>
    <rPh sb="31" eb="37">
      <t>ギャクタイボウシソチ</t>
    </rPh>
    <rPh sb="37" eb="40">
      <t>ミジッシ</t>
    </rPh>
    <rPh sb="41" eb="43">
      <t>バアイ</t>
    </rPh>
    <phoneticPr fontId="1"/>
  </si>
  <si>
    <t>【A7】通所型ｻｰﾋﾞｽA（基準緩和）自己負担2割　人員欠如・業務継続計画未策定の場合</t>
    <rPh sb="14" eb="18">
      <t>キジュンカンワ</t>
    </rPh>
    <rPh sb="19" eb="23">
      <t>ジコフタン</t>
    </rPh>
    <rPh sb="26" eb="30">
      <t>ジンインケツジョ</t>
    </rPh>
    <rPh sb="30" eb="32">
      <t>ギョウム</t>
    </rPh>
    <rPh sb="32" eb="34">
      <t>ケイゾク</t>
    </rPh>
    <rPh sb="34" eb="36">
      <t>ケイカク</t>
    </rPh>
    <rPh sb="36" eb="37">
      <t>ミ</t>
    </rPh>
    <rPh sb="37" eb="40">
      <t>サクテイノ</t>
    </rPh>
    <rPh sb="40" eb="42">
      <t>バアイ</t>
    </rPh>
    <phoneticPr fontId="1"/>
  </si>
  <si>
    <t>【A7】通所型ｻｰﾋﾞｽA（基準緩和）自己負担2割　人員欠如・虐待防止措置未実施・業務継続計画未策定の場合</t>
    <rPh sb="14" eb="18">
      <t>キジュンカンワ</t>
    </rPh>
    <rPh sb="19" eb="23">
      <t>ジコフタン</t>
    </rPh>
    <rPh sb="26" eb="30">
      <t>ジンインケツジョ</t>
    </rPh>
    <rPh sb="30" eb="32">
      <t>ギャクタイ</t>
    </rPh>
    <phoneticPr fontId="1"/>
  </si>
  <si>
    <t>【A7】通所型ｻｰﾋﾞｽA（基準緩和）自己負担3割</t>
    <rPh sb="14" eb="18">
      <t>キジュンカンワ</t>
    </rPh>
    <rPh sb="19" eb="23">
      <t>ジコフタン</t>
    </rPh>
    <phoneticPr fontId="1"/>
  </si>
  <si>
    <t>【A7】通所型ｻｰﾋﾞｽA（基準緩和）自己負担3割　人員欠如の場合</t>
    <rPh sb="14" eb="18">
      <t>キジュンカンワ</t>
    </rPh>
    <rPh sb="19" eb="23">
      <t>ジコフタン</t>
    </rPh>
    <rPh sb="26" eb="30">
      <t>ジンインケツジョ</t>
    </rPh>
    <rPh sb="31" eb="33">
      <t>バアイ</t>
    </rPh>
    <phoneticPr fontId="1"/>
  </si>
  <si>
    <t>【A7】通所型ｻｰﾋﾞｽA（基準緩和）自己負担3割　虐待防止措置未実施の場合</t>
    <rPh sb="14" eb="18">
      <t>キジュンカンワ</t>
    </rPh>
    <rPh sb="19" eb="23">
      <t>ジコフタン</t>
    </rPh>
    <rPh sb="27" eb="29">
      <t>ボウシ</t>
    </rPh>
    <rPh sb="29" eb="31">
      <t>ソチ</t>
    </rPh>
    <rPh sb="31" eb="35">
      <t>ミジッシノ</t>
    </rPh>
    <rPh sb="35" eb="37">
      <t>バアイ</t>
    </rPh>
    <phoneticPr fontId="1"/>
  </si>
  <si>
    <t>【A7】通所型ｻｰﾋﾞｽA（基準緩和）自己負担3割　業務継続計画未策定の場合</t>
    <rPh sb="14" eb="18">
      <t>キジュンカンワ</t>
    </rPh>
    <rPh sb="19" eb="23">
      <t>ジコフタン</t>
    </rPh>
    <rPh sb="26" eb="28">
      <t>ギョウム</t>
    </rPh>
    <rPh sb="29" eb="31">
      <t>ケイカク</t>
    </rPh>
    <rPh sb="31" eb="32">
      <t>ミ</t>
    </rPh>
    <rPh sb="32" eb="35">
      <t>サクテイノ</t>
    </rPh>
    <rPh sb="35" eb="37">
      <t>バアイ</t>
    </rPh>
    <phoneticPr fontId="1"/>
  </si>
  <si>
    <t>【A7】通所型ｻｰﾋﾞｽA（基準緩和）自己負担3割　虐待防止措置未実施・業務継続計画未策定の場合</t>
    <rPh sb="14" eb="18">
      <t>キジュンカンワ</t>
    </rPh>
    <rPh sb="19" eb="23">
      <t>ジコフタン</t>
    </rPh>
    <rPh sb="26" eb="32">
      <t>ギャクタイボウシソチ</t>
    </rPh>
    <rPh sb="32" eb="35">
      <t>ミジッシ</t>
    </rPh>
    <rPh sb="36" eb="38">
      <t>ギョウム</t>
    </rPh>
    <rPh sb="39" eb="41">
      <t>ケイカク</t>
    </rPh>
    <rPh sb="41" eb="42">
      <t>ミ</t>
    </rPh>
    <rPh sb="42" eb="45">
      <t>サクテイノ</t>
    </rPh>
    <rPh sb="45" eb="47">
      <t>バアイ</t>
    </rPh>
    <phoneticPr fontId="1"/>
  </si>
  <si>
    <t>【A7】通所型ｻｰﾋﾞｽA（基準緩和）自己負担3割　人員欠如・虐待防止措置未実施の場合</t>
    <rPh sb="14" eb="18">
      <t>キジュンカンワ</t>
    </rPh>
    <rPh sb="19" eb="23">
      <t>ジコフタン</t>
    </rPh>
    <rPh sb="26" eb="30">
      <t>ジンインケツジョ</t>
    </rPh>
    <rPh sb="30" eb="32">
      <t>ギャクタイ</t>
    </rPh>
    <rPh sb="31" eb="37">
      <t>ギャクタイボウシソチ</t>
    </rPh>
    <rPh sb="37" eb="40">
      <t>ミジッシ</t>
    </rPh>
    <rPh sb="41" eb="43">
      <t>バアイ</t>
    </rPh>
    <phoneticPr fontId="1"/>
  </si>
  <si>
    <t>【A7】通所型ｻｰﾋﾞｽA（基準緩和）自己負担3割　人員欠如・業務継続計画未策定の場合</t>
    <rPh sb="14" eb="18">
      <t>キジュンカンワ</t>
    </rPh>
    <rPh sb="19" eb="23">
      <t>ジコフタン</t>
    </rPh>
    <rPh sb="26" eb="30">
      <t>ジンインケツジョ</t>
    </rPh>
    <rPh sb="30" eb="32">
      <t>ギョウム</t>
    </rPh>
    <rPh sb="32" eb="34">
      <t>ケイゾク</t>
    </rPh>
    <rPh sb="34" eb="36">
      <t>ケイカク</t>
    </rPh>
    <rPh sb="36" eb="37">
      <t>ミ</t>
    </rPh>
    <rPh sb="37" eb="40">
      <t>サクテイノ</t>
    </rPh>
    <rPh sb="40" eb="42">
      <t>バアイ</t>
    </rPh>
    <phoneticPr fontId="1"/>
  </si>
  <si>
    <t>【A7】通所型ｻｰﾋﾞｽA（基準緩和）自己負担3割　人員欠如・虐待防止措置未実施・業務継続計画未策定の場合</t>
    <rPh sb="14" eb="18">
      <t>キジュンカンワ</t>
    </rPh>
    <rPh sb="19" eb="23">
      <t>ジコフタン</t>
    </rPh>
    <rPh sb="26" eb="30">
      <t>ジンインケツジョ</t>
    </rPh>
    <rPh sb="30" eb="32">
      <t>ギャクタイ</t>
    </rPh>
    <phoneticPr fontId="1"/>
  </si>
  <si>
    <t>定員超過の場合</t>
    <rPh sb="0" eb="2">
      <t>テイイン</t>
    </rPh>
    <rPh sb="2" eb="4">
      <t>チョウカ</t>
    </rPh>
    <rPh sb="5" eb="7">
      <t>バアイ</t>
    </rPh>
    <phoneticPr fontId="1"/>
  </si>
  <si>
    <t>通所型独自サービス11・定超</t>
    <rPh sb="0" eb="3">
      <t>ツウショガタ</t>
    </rPh>
    <rPh sb="3" eb="5">
      <t>ドクジ</t>
    </rPh>
    <phoneticPr fontId="1"/>
  </si>
  <si>
    <t>通所型独自サービス11日割・定超</t>
    <rPh sb="0" eb="3">
      <t>ツウショガタ</t>
    </rPh>
    <rPh sb="3" eb="5">
      <t>ドクジ</t>
    </rPh>
    <rPh sb="11" eb="13">
      <t>ヒワ</t>
    </rPh>
    <phoneticPr fontId="1"/>
  </si>
  <si>
    <t>通所型独自サービス12・定超</t>
    <rPh sb="0" eb="3">
      <t>ツウショガタ</t>
    </rPh>
    <rPh sb="3" eb="5">
      <t>ドクジ</t>
    </rPh>
    <phoneticPr fontId="1"/>
  </si>
  <si>
    <t>通所型独自サービス12日割・定超</t>
    <rPh sb="0" eb="3">
      <t>ツウショガタ</t>
    </rPh>
    <rPh sb="3" eb="5">
      <t>ドクジ</t>
    </rPh>
    <rPh sb="11" eb="13">
      <t>ヒワリ</t>
    </rPh>
    <phoneticPr fontId="1"/>
  </si>
  <si>
    <t>通所型独自サービス21・定超</t>
    <rPh sb="0" eb="3">
      <t>ツウショガタ</t>
    </rPh>
    <rPh sb="3" eb="5">
      <t>ドクジ</t>
    </rPh>
    <phoneticPr fontId="1"/>
  </si>
  <si>
    <t>通所型独自サービス22・定超</t>
    <rPh sb="0" eb="3">
      <t>ツウショガタ</t>
    </rPh>
    <rPh sb="3" eb="5">
      <t>ドクジ</t>
    </rPh>
    <phoneticPr fontId="1"/>
  </si>
  <si>
    <t>定員超過の場合
×70％</t>
    <rPh sb="0" eb="2">
      <t>テイイン</t>
    </rPh>
    <rPh sb="2" eb="4">
      <t>チョウカ</t>
    </rPh>
    <rPh sb="5" eb="7">
      <t>バアイ</t>
    </rPh>
    <phoneticPr fontId="1"/>
  </si>
  <si>
    <t>看護・介護職員が欠員の場合</t>
    <rPh sb="0" eb="2">
      <t>カンゴ</t>
    </rPh>
    <rPh sb="3" eb="5">
      <t>カイゴ</t>
    </rPh>
    <rPh sb="5" eb="7">
      <t>ショクイン</t>
    </rPh>
    <rPh sb="8" eb="10">
      <t>ケツイン</t>
    </rPh>
    <rPh sb="11" eb="13">
      <t>バアイ</t>
    </rPh>
    <phoneticPr fontId="1"/>
  </si>
  <si>
    <t>通所型独自サービス11・人欠</t>
    <rPh sb="0" eb="3">
      <t>ツウショガタ</t>
    </rPh>
    <rPh sb="3" eb="5">
      <t>ドクジ</t>
    </rPh>
    <phoneticPr fontId="1"/>
  </si>
  <si>
    <t>通所型独自サービス11日割・人欠</t>
    <rPh sb="0" eb="3">
      <t>ツウショガタ</t>
    </rPh>
    <rPh sb="3" eb="5">
      <t>ドクジ</t>
    </rPh>
    <rPh sb="11" eb="13">
      <t>ヒワ</t>
    </rPh>
    <phoneticPr fontId="1"/>
  </si>
  <si>
    <t>通所型独自サービス12・人欠</t>
    <rPh sb="0" eb="3">
      <t>ツウショガタ</t>
    </rPh>
    <rPh sb="3" eb="5">
      <t>ドクジ</t>
    </rPh>
    <phoneticPr fontId="1"/>
  </si>
  <si>
    <t>通所型独自サービス12日割・人欠</t>
    <rPh sb="0" eb="3">
      <t>ツウショガタ</t>
    </rPh>
    <rPh sb="3" eb="5">
      <t>ドクジ</t>
    </rPh>
    <rPh sb="11" eb="13">
      <t>ヒワリ</t>
    </rPh>
    <phoneticPr fontId="1"/>
  </si>
  <si>
    <t>通所型独自サービス21・人欠</t>
    <rPh sb="0" eb="3">
      <t>ツウショガタ</t>
    </rPh>
    <rPh sb="3" eb="5">
      <t>ドクジ</t>
    </rPh>
    <phoneticPr fontId="1"/>
  </si>
  <si>
    <t>通所型独自サービス22・人欠</t>
    <rPh sb="0" eb="3">
      <t>ツウショガタ</t>
    </rPh>
    <rPh sb="3" eb="5">
      <t>ドクジ</t>
    </rPh>
    <phoneticPr fontId="1"/>
  </si>
  <si>
    <t>看護・介護職員
が欠員の場合
×70％</t>
    <rPh sb="0" eb="2">
      <t>カンゴ</t>
    </rPh>
    <rPh sb="3" eb="5">
      <t>カイゴ</t>
    </rPh>
    <rPh sb="5" eb="7">
      <t>ショクイン</t>
    </rPh>
    <rPh sb="9" eb="11">
      <t>ケツイン</t>
    </rPh>
    <rPh sb="12" eb="14">
      <t>バアイ</t>
    </rPh>
    <phoneticPr fontId="1"/>
  </si>
  <si>
    <t>所定単位数の70％</t>
    <rPh sb="0" eb="5">
      <t>ショテイタンイスウ</t>
    </rPh>
    <phoneticPr fontId="1"/>
  </si>
  <si>
    <t>所定単位/30.42（365日÷12月）</t>
  </si>
  <si>
    <t>所定単位/30.42（365日÷12月）</t>
    <phoneticPr fontId="1"/>
  </si>
  <si>
    <t>所定単位数の1％減算→１％減算</t>
    <rPh sb="0" eb="2">
      <t>ショテイ</t>
    </rPh>
    <rPh sb="2" eb="5">
      <t>タンイスウ</t>
    </rPh>
    <rPh sb="8" eb="10">
      <t>ゲンサン</t>
    </rPh>
    <rPh sb="13" eb="15">
      <t>ゲンサン</t>
    </rPh>
    <phoneticPr fontId="1"/>
  </si>
  <si>
    <t>所定単位数×70％→１％減算</t>
    <rPh sb="0" eb="2">
      <t>ショテイ</t>
    </rPh>
    <rPh sb="2" eb="5">
      <t>タンイスウ</t>
    </rPh>
    <rPh sb="12" eb="14">
      <t>ゲンサン</t>
    </rPh>
    <phoneticPr fontId="1"/>
  </si>
  <si>
    <t>所定単位数×70％→１％減算→１％減算</t>
    <rPh sb="0" eb="2">
      <t>ショテイ</t>
    </rPh>
    <rPh sb="2" eb="5">
      <t>タンイスウ</t>
    </rPh>
    <rPh sb="12" eb="14">
      <t>ゲンサン</t>
    </rPh>
    <phoneticPr fontId="1"/>
  </si>
  <si>
    <t>【A7】通所型ｻｰﾋﾞｽA（基準緩和）自己負担1割　人員欠如・虐待防止措置未実施・業務継続計画未策定の場合</t>
  </si>
  <si>
    <t>【A7】通所型ｻｰﾋﾞｽA（基準緩和）自己負担1割　人員欠如・業務継続計画未策定の場合</t>
  </si>
  <si>
    <t>【A7】通所型ｻｰﾋﾞｽA（基準緩和）自己負担2割　虐待防止措置未実施の場合</t>
    <phoneticPr fontId="1"/>
  </si>
  <si>
    <t>【A7】通所型ｻｰﾋﾞｽA（基準緩和）自己負担2割　人員欠如・業務継続計画未策定の場合</t>
    <phoneticPr fontId="1"/>
  </si>
  <si>
    <t>【A7】通所型ｻｰﾋﾞｽA（基準緩和）自己負担2割　人員欠如・虐待防止措置未実施・業務継続計画未策定の場合</t>
    <phoneticPr fontId="1"/>
  </si>
  <si>
    <t>【A7】通所型ｻｰﾋﾞｽA（基準緩和）自己負担3割　虐待防止措置未実施の場合</t>
    <phoneticPr fontId="1"/>
  </si>
  <si>
    <t>【A7】通所型ｻｰﾋﾞｽA（基準緩和）自己負担3割　業務継続計画未策定の場合</t>
    <phoneticPr fontId="1"/>
  </si>
  <si>
    <t>【A7】通所型ｻｰﾋﾞｽA（基準緩和）自己負担3割　虐待防止措置未実施・業務継続計画未策定の場合</t>
    <phoneticPr fontId="1"/>
  </si>
  <si>
    <t>【A7】通所型ｻｰﾋﾞｽA（基準緩和）自己負担2割　業務継続計画未策定の場合</t>
    <phoneticPr fontId="1"/>
  </si>
  <si>
    <t>【A7】通所型ｻｰﾋﾞｽA（基準緩和）自己負担2割　虐待防止措置未実施・業務継続計画未策定の場合</t>
    <phoneticPr fontId="1"/>
  </si>
  <si>
    <t>【A7】通所型ｻｰﾋﾞｽA（基準緩和）自己負担3割　人員欠如・業務継続計画未策定の場合</t>
    <phoneticPr fontId="1"/>
  </si>
  <si>
    <t>【A7】通所型ｻｰﾋﾞｽA（基準緩和）自己負担3割　人員欠如・虐待防止措置未実施・業務継続計画未策定の場合</t>
    <phoneticPr fontId="1"/>
  </si>
  <si>
    <t>通所型独自サービス/21・人欠</t>
    <rPh sb="3" eb="5">
      <t>ドクジ</t>
    </rPh>
    <rPh sb="13" eb="14">
      <t>ジン</t>
    </rPh>
    <rPh sb="14" eb="15">
      <t>ケツ</t>
    </rPh>
    <phoneticPr fontId="1"/>
  </si>
  <si>
    <t>通所型独自サービス/21日割・人欠</t>
    <rPh sb="3" eb="5">
      <t>ドクジ</t>
    </rPh>
    <rPh sb="12" eb="14">
      <t>ヒワリ</t>
    </rPh>
    <rPh sb="15" eb="16">
      <t>ジン</t>
    </rPh>
    <rPh sb="16" eb="17">
      <t>ケツ</t>
    </rPh>
    <phoneticPr fontId="1"/>
  </si>
  <si>
    <t>通所型独自サービス22・人欠</t>
    <rPh sb="3" eb="5">
      <t>ドクジ</t>
    </rPh>
    <rPh sb="12" eb="13">
      <t>ジン</t>
    </rPh>
    <rPh sb="13" eb="14">
      <t>ケツ</t>
    </rPh>
    <phoneticPr fontId="1"/>
  </si>
  <si>
    <t>通所型独自サービス22日割・人欠</t>
    <rPh sb="3" eb="5">
      <t>ドクジ</t>
    </rPh>
    <rPh sb="11" eb="13">
      <t>ヒワリ</t>
    </rPh>
    <rPh sb="14" eb="15">
      <t>ジン</t>
    </rPh>
    <rPh sb="15" eb="16">
      <t>ケツ</t>
    </rPh>
    <phoneticPr fontId="1"/>
  </si>
  <si>
    <t>通所型独自サービス/21・虐防</t>
    <rPh sb="3" eb="5">
      <t>ドクジ</t>
    </rPh>
    <rPh sb="13" eb="14">
      <t>ギャク</t>
    </rPh>
    <rPh sb="14" eb="15">
      <t>ボウ</t>
    </rPh>
    <phoneticPr fontId="1"/>
  </si>
  <si>
    <t>通所型独自サービス/21日割・虐防</t>
    <rPh sb="3" eb="5">
      <t>ドクジ</t>
    </rPh>
    <rPh sb="12" eb="14">
      <t>ヒワリ</t>
    </rPh>
    <rPh sb="15" eb="16">
      <t>ギャク</t>
    </rPh>
    <rPh sb="16" eb="17">
      <t>ボウ</t>
    </rPh>
    <phoneticPr fontId="1"/>
  </si>
  <si>
    <t>通所型独自サービス22・虐防</t>
    <rPh sb="3" eb="5">
      <t>ドクジ</t>
    </rPh>
    <rPh sb="12" eb="14">
      <t>ギャクボウ</t>
    </rPh>
    <phoneticPr fontId="1"/>
  </si>
  <si>
    <t>通所型独自サービス22日割・虐防</t>
    <rPh sb="3" eb="5">
      <t>ドクジ</t>
    </rPh>
    <rPh sb="11" eb="13">
      <t>ヒワリ</t>
    </rPh>
    <rPh sb="14" eb="15">
      <t>ギャク</t>
    </rPh>
    <rPh sb="15" eb="16">
      <t>ボウ</t>
    </rPh>
    <phoneticPr fontId="1"/>
  </si>
  <si>
    <t>通所型独自サービス/21・業未</t>
    <rPh sb="3" eb="5">
      <t>ドクジ</t>
    </rPh>
    <rPh sb="13" eb="14">
      <t>ギョウ</t>
    </rPh>
    <rPh sb="14" eb="15">
      <t>ミ</t>
    </rPh>
    <phoneticPr fontId="1"/>
  </si>
  <si>
    <t>通所型独自サービス/21日割・業未</t>
    <rPh sb="3" eb="5">
      <t>ドクジ</t>
    </rPh>
    <rPh sb="12" eb="14">
      <t>ヒワリ</t>
    </rPh>
    <phoneticPr fontId="1"/>
  </si>
  <si>
    <t>通所型独自サービス22・業未</t>
    <rPh sb="3" eb="5">
      <t>ドクジ</t>
    </rPh>
    <phoneticPr fontId="1"/>
  </si>
  <si>
    <t>通所型独自サービス22日割・業未</t>
    <rPh sb="3" eb="5">
      <t>ドクジ</t>
    </rPh>
    <rPh sb="11" eb="13">
      <t>ヒワリ</t>
    </rPh>
    <phoneticPr fontId="1"/>
  </si>
  <si>
    <t>通所型独自サービス/21・虐防業未</t>
    <rPh sb="3" eb="5">
      <t>ドクジ</t>
    </rPh>
    <rPh sb="13" eb="15">
      <t>ギャクボウ</t>
    </rPh>
    <phoneticPr fontId="1"/>
  </si>
  <si>
    <t>通所型独自サービス/21日割・虐防業未</t>
    <rPh sb="3" eb="5">
      <t>ドクジ</t>
    </rPh>
    <rPh sb="12" eb="14">
      <t>ヒワリ</t>
    </rPh>
    <phoneticPr fontId="1"/>
  </si>
  <si>
    <t>通所型独自サービス22・虐防業未</t>
    <rPh sb="3" eb="5">
      <t>ドクジ</t>
    </rPh>
    <phoneticPr fontId="1"/>
  </si>
  <si>
    <t>通所型独自サービス22日割・虐防業未</t>
    <rPh sb="3" eb="5">
      <t>ドクジ</t>
    </rPh>
    <rPh sb="11" eb="13">
      <t>ヒワリ</t>
    </rPh>
    <phoneticPr fontId="1"/>
  </si>
  <si>
    <t>通所型独自サービス/21・人欠虐防</t>
    <rPh sb="3" eb="5">
      <t>ドクジ</t>
    </rPh>
    <rPh sb="13" eb="14">
      <t>ヒト</t>
    </rPh>
    <rPh sb="14" eb="15">
      <t>ケツ</t>
    </rPh>
    <rPh sb="15" eb="16">
      <t>ギャク</t>
    </rPh>
    <rPh sb="16" eb="17">
      <t>ボウ</t>
    </rPh>
    <phoneticPr fontId="1"/>
  </si>
  <si>
    <t>通所型独自サービス/21日割・人欠虐防</t>
    <rPh sb="3" eb="5">
      <t>ドクジ</t>
    </rPh>
    <rPh sb="12" eb="14">
      <t>ヒワリ</t>
    </rPh>
    <phoneticPr fontId="1"/>
  </si>
  <si>
    <t>通所型独自サービス22・人欠虐防</t>
    <rPh sb="3" eb="5">
      <t>ドクジ</t>
    </rPh>
    <phoneticPr fontId="1"/>
  </si>
  <si>
    <t>通所型独自サービス22日割・人欠虐防</t>
    <rPh sb="3" eb="5">
      <t>ドクジ</t>
    </rPh>
    <rPh sb="11" eb="13">
      <t>ヒワリ</t>
    </rPh>
    <phoneticPr fontId="1"/>
  </si>
  <si>
    <t>通所型独自サービス/21・人欠業未</t>
    <rPh sb="3" eb="5">
      <t>ドクジ</t>
    </rPh>
    <rPh sb="15" eb="16">
      <t>ギョウ</t>
    </rPh>
    <rPh sb="16" eb="17">
      <t>ミ</t>
    </rPh>
    <phoneticPr fontId="1"/>
  </si>
  <si>
    <t>通所型独自サービス/21・人欠虐防業未</t>
    <rPh sb="3" eb="5">
      <t>ドクジ</t>
    </rPh>
    <rPh sb="17" eb="19">
      <t>ギョウミ</t>
    </rPh>
    <phoneticPr fontId="1"/>
  </si>
  <si>
    <t>通所型独自サービス/21日割・人欠業未</t>
    <rPh sb="3" eb="5">
      <t>ドクジ</t>
    </rPh>
    <rPh sb="12" eb="14">
      <t>ヒワリ</t>
    </rPh>
    <phoneticPr fontId="1"/>
  </si>
  <si>
    <t>通所型独自サービス22・人欠業未</t>
    <rPh sb="3" eb="5">
      <t>ドクジ</t>
    </rPh>
    <phoneticPr fontId="1"/>
  </si>
  <si>
    <t>通所型独自サービス22日割・人欠業未</t>
    <rPh sb="3" eb="5">
      <t>ドクジ</t>
    </rPh>
    <rPh sb="11" eb="13">
      <t>ヒワリ</t>
    </rPh>
    <phoneticPr fontId="1"/>
  </si>
  <si>
    <t>通所型独自サービス/21日割・人欠虐防業未</t>
    <rPh sb="3" eb="5">
      <t>ドクジ</t>
    </rPh>
    <rPh sb="12" eb="14">
      <t>ヒワリ</t>
    </rPh>
    <phoneticPr fontId="1"/>
  </si>
  <si>
    <t>通所型独自サービス22・人欠虐防業未</t>
    <rPh sb="3" eb="5">
      <t>ドクジ</t>
    </rPh>
    <phoneticPr fontId="1"/>
  </si>
  <si>
    <t>通所型独自サービス22日割・人欠虐防業未</t>
    <rPh sb="3" eb="5">
      <t>ドクジ</t>
    </rPh>
    <rPh sb="11" eb="13">
      <t>ヒワリ</t>
    </rPh>
    <phoneticPr fontId="1"/>
  </si>
  <si>
    <t>訪問型独自サービス処遇改善加算Ⅰ</t>
    <rPh sb="0" eb="3">
      <t>ホウモンガタ</t>
    </rPh>
    <rPh sb="3" eb="5">
      <t>ドクジ</t>
    </rPh>
    <rPh sb="9" eb="15">
      <t>ショグウカイゼンカサン</t>
    </rPh>
    <phoneticPr fontId="13"/>
  </si>
  <si>
    <t>(1)介護職員処遇改善加算(Ⅰ)</t>
    <rPh sb="3" eb="5">
      <t>カイゴ</t>
    </rPh>
    <rPh sb="5" eb="7">
      <t>ショクイン</t>
    </rPh>
    <rPh sb="7" eb="13">
      <t>ショグウカイゼンカサン</t>
    </rPh>
    <phoneticPr fontId="13"/>
  </si>
  <si>
    <t>加算</t>
    <rPh sb="0" eb="2">
      <t>カサン</t>
    </rPh>
    <phoneticPr fontId="13"/>
  </si>
  <si>
    <t>訪問型独自サービス処遇改善加算Ⅱ</t>
    <rPh sb="0" eb="3">
      <t>ホウモンガタ</t>
    </rPh>
    <rPh sb="3" eb="5">
      <t>ドクジ</t>
    </rPh>
    <rPh sb="9" eb="15">
      <t>ショグウカイゼンカサン</t>
    </rPh>
    <phoneticPr fontId="13"/>
  </si>
  <si>
    <t>(2)介護職員処遇改善加算(Ⅱ)</t>
    <rPh sb="3" eb="7">
      <t>カイゴショクイン</t>
    </rPh>
    <rPh sb="7" eb="13">
      <t>ショグウカイゼンカサン</t>
    </rPh>
    <phoneticPr fontId="13"/>
  </si>
  <si>
    <t>訪問型独自サービス処遇改善加算Ⅲ</t>
    <rPh sb="0" eb="3">
      <t>ホウモンガタ</t>
    </rPh>
    <rPh sb="3" eb="5">
      <t>ドクジ</t>
    </rPh>
    <rPh sb="9" eb="15">
      <t>ショグウカイゼンカサン</t>
    </rPh>
    <phoneticPr fontId="13"/>
  </si>
  <si>
    <t>(4)介護職員処遇改善加算(Ⅳ)</t>
    <rPh sb="3" eb="7">
      <t>カイゴショクイン</t>
    </rPh>
    <rPh sb="7" eb="13">
      <t>ショグウカイゼンカサン</t>
    </rPh>
    <phoneticPr fontId="13"/>
  </si>
  <si>
    <t>訪問型独自サービス処遇改善加算Ⅳ</t>
    <rPh sb="0" eb="3">
      <t>ホウモンガタ</t>
    </rPh>
    <rPh sb="3" eb="5">
      <t>ドクジ</t>
    </rPh>
    <rPh sb="9" eb="15">
      <t>ショグウカイゼンカサン</t>
    </rPh>
    <phoneticPr fontId="13"/>
  </si>
  <si>
    <t>ワ　介護職員処遇改善
　　加算</t>
    <rPh sb="2" eb="4">
      <t>カイゴ</t>
    </rPh>
    <rPh sb="4" eb="6">
      <t>ショクイン</t>
    </rPh>
    <rPh sb="6" eb="8">
      <t>ショグウ</t>
    </rPh>
    <rPh sb="8" eb="10">
      <t>カイゼン</t>
    </rPh>
    <rPh sb="13" eb="15">
      <t>カサン</t>
    </rPh>
    <phoneticPr fontId="13"/>
  </si>
  <si>
    <t>(3)介護職員処遇改善加算(Ⅲ)</t>
    <rPh sb="3" eb="7">
      <t>カイゴショクイン</t>
    </rPh>
    <rPh sb="7" eb="13">
      <t>ショグウカイゼンカサン</t>
    </rPh>
    <phoneticPr fontId="13"/>
  </si>
  <si>
    <t>所定単位数の92/1000</t>
    <rPh sb="0" eb="5">
      <t>ショテイタンイスウ</t>
    </rPh>
    <phoneticPr fontId="13"/>
  </si>
  <si>
    <t>所定単位数の90/1000</t>
    <rPh sb="0" eb="5">
      <t>ショテイタンイスウ</t>
    </rPh>
    <phoneticPr fontId="13"/>
  </si>
  <si>
    <t>所定単位数の80/1000</t>
    <rPh sb="0" eb="5">
      <t>ショテイタンイスウ</t>
    </rPh>
    <phoneticPr fontId="13"/>
  </si>
  <si>
    <t>所定単位数の64/1000</t>
    <rPh sb="0" eb="5">
      <t>ショテイタンイスウ</t>
    </rPh>
    <phoneticPr fontId="13"/>
  </si>
  <si>
    <t>処遇改善加算Ⅳ</t>
    <phoneticPr fontId="1"/>
  </si>
  <si>
    <t>92/1000</t>
    <phoneticPr fontId="1"/>
  </si>
  <si>
    <t>80/1000</t>
    <phoneticPr fontId="1"/>
  </si>
  <si>
    <t>90/1000</t>
    <phoneticPr fontId="1"/>
  </si>
  <si>
    <t>64/1000</t>
    <phoneticPr fontId="1"/>
  </si>
  <si>
    <t>処遇改善加算</t>
    <rPh sb="0" eb="6">
      <t>ショグウカイゼンカサン</t>
    </rPh>
    <phoneticPr fontId="1"/>
  </si>
  <si>
    <t>（令和7年4月1日改訂版）</t>
    <rPh sb="1" eb="3">
      <t>レイワ</t>
    </rPh>
    <rPh sb="4" eb="5">
      <t>ネン</t>
    </rPh>
    <rPh sb="6" eb="7">
      <t>ガツ</t>
    </rPh>
    <rPh sb="8" eb="9">
      <t>ニチ</t>
    </rPh>
    <rPh sb="9" eb="12">
      <t>カイテイバン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</si>
</sst>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"/>
      <color rgb="FFFF0000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indexed="64"/>
      <name val="ＭＳ Ｐゴシック"/>
      <family val="3"/>
      <charset val="128"/>
    </font>
    <font>
      <sz val="10"/>
      <color indexed="8"/>
      <name val="Yu Gothic Light"/>
      <family val="3"/>
      <charset val="128"/>
      <scheme val="major"/>
    </font>
    <font>
      <sz val="9"/>
      <color theme="1"/>
      <name val="Yu Gothic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0"/>
      <color indexed="64"/>
      <name val="ＭＳ ゴシック"/>
      <family val="3"/>
      <charset val="128"/>
    </font>
    <font>
      <sz val="10"/>
      <color rgb="FF000000"/>
      <name val="Yu Gothic"/>
      <family val="3"/>
      <charset val="128"/>
    </font>
    <font>
      <sz val="6"/>
      <name val="Yu Gothic"/>
      <family val="3"/>
      <charset val="128"/>
    </font>
    <font>
      <sz val="9"/>
      <color rgb="FF000000"/>
      <name val="Yu Gothic"/>
      <family val="3"/>
      <charset val="128"/>
    </font>
    <font>
      <sz val="8"/>
      <color rgb="FF000000"/>
      <name val="Yu Gothic"/>
      <family val="3"/>
      <charset val="128"/>
    </font>
    <font>
      <sz val="8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7" fillId="0" borderId="0"/>
  </cellStyleXfs>
  <cellXfs count="19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shrinkToFi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shrinkToFit="1"/>
    </xf>
    <xf numFmtId="0" fontId="2" fillId="0" borderId="1" xfId="0" applyFont="1" applyBorder="1"/>
    <xf numFmtId="38" fontId="2" fillId="0" borderId="1" xfId="1" applyFont="1" applyBorder="1" applyAlignment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5" xfId="0" applyFont="1" applyBorder="1" applyAlignment="1"/>
    <xf numFmtId="0" fontId="2" fillId="0" borderId="0" xfId="0" applyFont="1" applyAlignment="1">
      <alignment horizontal="left"/>
    </xf>
    <xf numFmtId="9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8" xfId="0" applyFont="1" applyBorder="1"/>
    <xf numFmtId="0" fontId="2" fillId="0" borderId="18" xfId="0" applyFont="1" applyBorder="1" applyAlignment="1">
      <alignment shrinkToFit="1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4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17" xfId="0" applyFont="1" applyBorder="1"/>
    <xf numFmtId="0" fontId="2" fillId="0" borderId="21" xfId="0" applyFont="1" applyBorder="1"/>
    <xf numFmtId="0" fontId="2" fillId="0" borderId="20" xfId="0" applyFont="1" applyBorder="1" applyAlignment="1">
      <alignment horizontal="left" shrinkToFit="1"/>
    </xf>
    <xf numFmtId="0" fontId="2" fillId="0" borderId="20" xfId="0" applyFont="1" applyBorder="1" applyAlignment="1">
      <alignment horizontal="right"/>
    </xf>
    <xf numFmtId="0" fontId="2" fillId="0" borderId="20" xfId="0" applyFont="1" applyBorder="1" applyAlignment="1">
      <alignment shrinkToFit="1"/>
    </xf>
    <xf numFmtId="0" fontId="2" fillId="0" borderId="17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vertical="top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2" fillId="0" borderId="8" xfId="0" applyFont="1" applyBorder="1"/>
    <xf numFmtId="0" fontId="2" fillId="0" borderId="20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6" fillId="0" borderId="1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8" xfId="0" applyFont="1" applyBorder="1" applyAlignment="1">
      <alignment horizontal="center"/>
    </xf>
    <xf numFmtId="38" fontId="2" fillId="0" borderId="18" xfId="1" applyFont="1" applyBorder="1" applyAlignment="1"/>
    <xf numFmtId="0" fontId="6" fillId="0" borderId="0" xfId="0" applyFont="1" applyAlignment="1">
      <alignment horizontal="left" vertical="top"/>
    </xf>
    <xf numFmtId="0" fontId="2" fillId="0" borderId="2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4" xfId="0" applyFont="1" applyBorder="1" applyAlignment="1">
      <alignment horizontal="right"/>
    </xf>
    <xf numFmtId="9" fontId="2" fillId="0" borderId="5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2" fillId="0" borderId="2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1" fontId="10" fillId="0" borderId="12" xfId="2" applyNumberFormat="1" applyFont="1" applyBorder="1" applyAlignment="1">
      <alignment horizontal="center" vertical="center" shrinkToFit="1"/>
    </xf>
    <xf numFmtId="1" fontId="10" fillId="0" borderId="12" xfId="2" applyNumberFormat="1" applyFont="1" applyFill="1" applyBorder="1" applyAlignment="1">
      <alignment horizontal="center" vertical="center" shrinkToFit="1"/>
    </xf>
    <xf numFmtId="1" fontId="10" fillId="0" borderId="28" xfId="2" applyNumberFormat="1" applyFont="1" applyFill="1" applyBorder="1" applyAlignment="1">
      <alignment horizontal="center" vertical="center" shrinkToFit="1"/>
    </xf>
    <xf numFmtId="1" fontId="10" fillId="0" borderId="27" xfId="2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10" fillId="0" borderId="26" xfId="2" applyNumberFormat="1" applyFont="1" applyFill="1" applyBorder="1" applyAlignment="1">
      <alignment horizontal="center" vertical="center" shrinkToFit="1"/>
    </xf>
    <xf numFmtId="0" fontId="11" fillId="0" borderId="0" xfId="0" applyFont="1" applyFill="1"/>
    <xf numFmtId="0" fontId="12" fillId="0" borderId="28" xfId="0" applyFont="1" applyBorder="1" applyAlignment="1">
      <alignment horizontal="center"/>
    </xf>
    <xf numFmtId="0" fontId="12" fillId="0" borderId="28" xfId="0" applyFont="1" applyBorder="1" applyAlignment="1">
      <alignment shrinkToFit="1"/>
    </xf>
    <xf numFmtId="0" fontId="12" fillId="0" borderId="30" xfId="0" applyFont="1" applyBorder="1"/>
    <xf numFmtId="0" fontId="12" fillId="0" borderId="31" xfId="0" applyFont="1" applyBorder="1"/>
    <xf numFmtId="0" fontId="12" fillId="0" borderId="32" xfId="0" applyFont="1" applyBorder="1"/>
    <xf numFmtId="0" fontId="12" fillId="0" borderId="28" xfId="0" applyFont="1" applyBorder="1"/>
    <xf numFmtId="0" fontId="12" fillId="0" borderId="0" xfId="0" applyFont="1"/>
    <xf numFmtId="0" fontId="12" fillId="0" borderId="33" xfId="0" applyFont="1" applyBorder="1"/>
    <xf numFmtId="0" fontId="12" fillId="0" borderId="34" xfId="0" applyFont="1" applyBorder="1"/>
    <xf numFmtId="0" fontId="12" fillId="0" borderId="29" xfId="0" applyFont="1" applyBorder="1"/>
    <xf numFmtId="0" fontId="12" fillId="0" borderId="35" xfId="0" applyFont="1" applyBorder="1"/>
    <xf numFmtId="0" fontId="14" fillId="0" borderId="34" xfId="0" applyFont="1" applyBorder="1" applyAlignment="1">
      <alignment vertical="top"/>
    </xf>
    <xf numFmtId="0" fontId="15" fillId="0" borderId="34" xfId="0" applyFont="1" applyBorder="1"/>
    <xf numFmtId="0" fontId="12" fillId="0" borderId="36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shrinkToFit="1"/>
    </xf>
    <xf numFmtId="0" fontId="2" fillId="0" borderId="0" xfId="0" applyFont="1" applyFill="1" applyAlignment="1">
      <alignment shrinkToFit="1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shrinkToFit="1"/>
    </xf>
    <xf numFmtId="0" fontId="0" fillId="0" borderId="16" xfId="0" applyFill="1" applyBorder="1" applyAlignment="1">
      <alignment horizontal="left"/>
    </xf>
    <xf numFmtId="9" fontId="2" fillId="0" borderId="1" xfId="0" applyNumberFormat="1" applyFont="1" applyFill="1" applyBorder="1" applyAlignment="1">
      <alignment vertical="top"/>
    </xf>
    <xf numFmtId="38" fontId="5" fillId="0" borderId="1" xfId="1" applyFont="1" applyFill="1" applyBorder="1" applyAlignment="1"/>
    <xf numFmtId="0" fontId="2" fillId="0" borderId="1" xfId="0" applyFont="1" applyFill="1" applyBorder="1"/>
    <xf numFmtId="38" fontId="2" fillId="0" borderId="1" xfId="1" applyFont="1" applyFill="1" applyBorder="1" applyAlignment="1"/>
    <xf numFmtId="0" fontId="0" fillId="0" borderId="8" xfId="0" applyFill="1" applyBorder="1" applyAlignment="1">
      <alignment horizontal="left"/>
    </xf>
    <xf numFmtId="0" fontId="8" fillId="4" borderId="12" xfId="2" applyFont="1" applyFill="1" applyBorder="1" applyAlignment="1">
      <alignment horizontal="left" vertical="center" shrinkToFit="1"/>
    </xf>
    <xf numFmtId="1" fontId="10" fillId="0" borderId="18" xfId="2" applyNumberFormat="1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35" xfId="0" applyFont="1" applyBorder="1" applyAlignment="1">
      <alignment horizontal="center" vertical="top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14" fillId="0" borderId="37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right"/>
    </xf>
    <xf numFmtId="0" fontId="12" fillId="0" borderId="34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2" fillId="0" borderId="1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 indent="1"/>
    </xf>
    <xf numFmtId="0" fontId="2" fillId="0" borderId="18" xfId="0" applyFont="1" applyBorder="1" applyAlignment="1">
      <alignment horizontal="left" vertical="top" wrapText="1" indent="1"/>
    </xf>
    <xf numFmtId="0" fontId="2" fillId="0" borderId="19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right"/>
    </xf>
    <xf numFmtId="0" fontId="2" fillId="0" borderId="15" xfId="0" applyFont="1" applyBorder="1" applyAlignment="1">
      <alignment horizontal="left" vertical="top" shrinkToFit="1"/>
    </xf>
    <xf numFmtId="0" fontId="2" fillId="0" borderId="22" xfId="0" applyFont="1" applyBorder="1" applyAlignment="1">
      <alignment horizontal="left" vertical="top" shrinkToFit="1"/>
    </xf>
    <xf numFmtId="0" fontId="2" fillId="0" borderId="16" xfId="0" applyFont="1" applyBorder="1" applyAlignment="1">
      <alignment horizontal="left" vertical="top" shrinkToFit="1"/>
    </xf>
    <xf numFmtId="0" fontId="2" fillId="0" borderId="23" xfId="0" applyFont="1" applyBorder="1" applyAlignment="1">
      <alignment horizontal="left" vertical="top" shrinkToFit="1"/>
    </xf>
    <xf numFmtId="0" fontId="2" fillId="0" borderId="24" xfId="0" applyFont="1" applyBorder="1" applyAlignment="1">
      <alignment horizontal="left" vertical="top" shrinkToFit="1"/>
    </xf>
    <xf numFmtId="0" fontId="2" fillId="0" borderId="25" xfId="0" applyFont="1" applyBorder="1" applyAlignment="1">
      <alignment horizontal="left" vertical="top" shrinkToFit="1"/>
    </xf>
    <xf numFmtId="0" fontId="2" fillId="0" borderId="1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9" fillId="0" borderId="15" xfId="0" applyFont="1" applyBorder="1" applyAlignment="1">
      <alignment horizontal="left" vertical="top" wrapText="1" indent="1"/>
    </xf>
    <xf numFmtId="0" fontId="9" fillId="0" borderId="22" xfId="0" applyFont="1" applyBorder="1" applyAlignment="1">
      <alignment horizontal="left" vertical="top" wrapText="1" indent="1"/>
    </xf>
    <xf numFmtId="0" fontId="9" fillId="0" borderId="16" xfId="0" applyFont="1" applyBorder="1" applyAlignment="1">
      <alignment horizontal="left" vertical="top" wrapText="1" indent="1"/>
    </xf>
    <xf numFmtId="0" fontId="9" fillId="0" borderId="7" xfId="0" applyFont="1" applyBorder="1" applyAlignment="1">
      <alignment horizontal="left" vertical="top" wrapText="1" indent="1"/>
    </xf>
    <xf numFmtId="0" fontId="9" fillId="0" borderId="0" xfId="0" applyFont="1" applyBorder="1" applyAlignment="1">
      <alignment horizontal="left" vertical="top" wrapText="1" indent="1"/>
    </xf>
    <xf numFmtId="0" fontId="9" fillId="0" borderId="8" xfId="0" applyFont="1" applyBorder="1" applyAlignment="1">
      <alignment horizontal="left" vertical="top" wrapText="1" indent="1"/>
    </xf>
    <xf numFmtId="0" fontId="9" fillId="0" borderId="23" xfId="0" applyFont="1" applyBorder="1" applyAlignment="1">
      <alignment horizontal="left" vertical="top" wrapText="1" indent="1"/>
    </xf>
    <xf numFmtId="0" fontId="9" fillId="0" borderId="24" xfId="0" applyFont="1" applyBorder="1" applyAlignment="1">
      <alignment horizontal="left" vertical="top" wrapText="1" indent="1"/>
    </xf>
    <xf numFmtId="0" fontId="9" fillId="0" borderId="25" xfId="0" applyFont="1" applyBorder="1" applyAlignment="1">
      <alignment horizontal="left" vertical="top" wrapText="1" indent="1"/>
    </xf>
    <xf numFmtId="0" fontId="2" fillId="0" borderId="20" xfId="0" applyFont="1" applyBorder="1" applyAlignment="1">
      <alignment horizontal="right"/>
    </xf>
    <xf numFmtId="0" fontId="2" fillId="0" borderId="18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38" fontId="2" fillId="0" borderId="20" xfId="1" applyFont="1" applyBorder="1" applyAlignment="1">
      <alignment horizontal="right"/>
    </xf>
    <xf numFmtId="38" fontId="0" fillId="0" borderId="20" xfId="1" applyFont="1" applyBorder="1" applyAlignment="1">
      <alignment horizontal="right"/>
    </xf>
    <xf numFmtId="0" fontId="16" fillId="0" borderId="28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14" fillId="0" borderId="41" xfId="0" applyFont="1" applyBorder="1" applyAlignment="1">
      <alignment horizontal="left" vertical="top" wrapText="1"/>
    </xf>
    <xf numFmtId="0" fontId="14" fillId="0" borderId="42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 2" xfId="2" xr:uid="{4A353C63-4FE9-4940-AFFC-B52CC2CD17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53FE-9F91-414C-A57D-AD8CE9651935}">
  <sheetPr codeName="Sheet1">
    <pageSetUpPr fitToPage="1"/>
  </sheetPr>
  <dimension ref="A1:B28"/>
  <sheetViews>
    <sheetView tabSelected="1" workbookViewId="0">
      <selection activeCell="B4" sqref="B4"/>
    </sheetView>
  </sheetViews>
  <sheetFormatPr defaultRowHeight="16.5"/>
  <cols>
    <col min="1" max="1" width="4.75" style="48" customWidth="1"/>
    <col min="2" max="2" width="70.83203125" style="1" bestFit="1" customWidth="1"/>
    <col min="3" max="3" width="4.75" style="1" customWidth="1"/>
    <col min="4" max="16384" width="8.6640625" style="1"/>
  </cols>
  <sheetData>
    <row r="1" spans="1:2" ht="49.5" customHeight="1">
      <c r="B1" s="43" t="s">
        <v>28</v>
      </c>
    </row>
    <row r="2" spans="1:2">
      <c r="B2" s="44" t="s">
        <v>235</v>
      </c>
    </row>
    <row r="3" spans="1:2" ht="17.5" customHeight="1"/>
    <row r="4" spans="1:2" ht="17.5" customHeight="1">
      <c r="A4" s="48">
        <v>1</v>
      </c>
      <c r="B4" s="1" t="s">
        <v>118</v>
      </c>
    </row>
    <row r="5" spans="1:2" ht="16.5" customHeight="1">
      <c r="A5" s="48">
        <v>2</v>
      </c>
      <c r="B5" s="1" t="s">
        <v>126</v>
      </c>
    </row>
    <row r="6" spans="1:2">
      <c r="A6" s="48">
        <v>3</v>
      </c>
      <c r="B6" s="1" t="s">
        <v>127</v>
      </c>
    </row>
    <row r="7" spans="1:2">
      <c r="A7" s="48">
        <v>4</v>
      </c>
      <c r="B7" s="1" t="s">
        <v>129</v>
      </c>
    </row>
    <row r="8" spans="1:2">
      <c r="A8" s="48">
        <v>5</v>
      </c>
      <c r="B8" s="1" t="s">
        <v>131</v>
      </c>
    </row>
    <row r="9" spans="1:2">
      <c r="A9" s="48">
        <v>6</v>
      </c>
      <c r="B9" s="1" t="s">
        <v>133</v>
      </c>
    </row>
    <row r="10" spans="1:2">
      <c r="A10" s="48">
        <v>7</v>
      </c>
      <c r="B10" s="1" t="s">
        <v>134</v>
      </c>
    </row>
    <row r="11" spans="1:2">
      <c r="A11" s="48">
        <v>8</v>
      </c>
      <c r="B11" s="1" t="s">
        <v>135</v>
      </c>
    </row>
    <row r="12" spans="1:2" ht="16.5" customHeight="1">
      <c r="A12" s="48">
        <v>9</v>
      </c>
      <c r="B12" s="1" t="s">
        <v>136</v>
      </c>
    </row>
    <row r="13" spans="1:2">
      <c r="A13" s="45">
        <v>10</v>
      </c>
      <c r="B13" s="1" t="s">
        <v>137</v>
      </c>
    </row>
    <row r="14" spans="1:2">
      <c r="A14" s="45">
        <v>11</v>
      </c>
      <c r="B14" s="1" t="s">
        <v>138</v>
      </c>
    </row>
    <row r="15" spans="1:2">
      <c r="A15" s="45">
        <v>12</v>
      </c>
      <c r="B15" s="1" t="s">
        <v>139</v>
      </c>
    </row>
    <row r="16" spans="1:2">
      <c r="A16" s="45">
        <v>13</v>
      </c>
      <c r="B16" s="1" t="s">
        <v>140</v>
      </c>
    </row>
    <row r="17" spans="1:2" ht="16.5" customHeight="1">
      <c r="A17" s="45">
        <v>14</v>
      </c>
      <c r="B17" s="1" t="s">
        <v>141</v>
      </c>
    </row>
    <row r="18" spans="1:2">
      <c r="A18" s="45">
        <v>15</v>
      </c>
      <c r="B18" s="1" t="s">
        <v>142</v>
      </c>
    </row>
    <row r="19" spans="1:2">
      <c r="A19" s="45">
        <v>16</v>
      </c>
      <c r="B19" s="1" t="s">
        <v>143</v>
      </c>
    </row>
    <row r="20" spans="1:2">
      <c r="A20" s="45">
        <v>17</v>
      </c>
      <c r="B20" s="1" t="s">
        <v>144</v>
      </c>
    </row>
    <row r="21" spans="1:2">
      <c r="A21" s="46">
        <v>18</v>
      </c>
      <c r="B21" s="1" t="s">
        <v>145</v>
      </c>
    </row>
    <row r="22" spans="1:2">
      <c r="A22" s="46">
        <v>19</v>
      </c>
      <c r="B22" s="1" t="s">
        <v>146</v>
      </c>
    </row>
    <row r="23" spans="1:2" ht="16.5" customHeight="1">
      <c r="A23" s="46">
        <v>20</v>
      </c>
      <c r="B23" s="1" t="s">
        <v>147</v>
      </c>
    </row>
    <row r="24" spans="1:2" ht="16.5" customHeight="1">
      <c r="A24" s="46">
        <v>21</v>
      </c>
      <c r="B24" s="1" t="s">
        <v>148</v>
      </c>
    </row>
    <row r="25" spans="1:2" ht="16.5" customHeight="1">
      <c r="A25" s="46">
        <v>22</v>
      </c>
      <c r="B25" s="1" t="s">
        <v>149</v>
      </c>
    </row>
    <row r="26" spans="1:2">
      <c r="A26" s="46">
        <v>23</v>
      </c>
      <c r="B26" s="1" t="s">
        <v>150</v>
      </c>
    </row>
    <row r="27" spans="1:2">
      <c r="A27" s="46">
        <v>24</v>
      </c>
      <c r="B27" s="1" t="s">
        <v>151</v>
      </c>
    </row>
    <row r="28" spans="1:2">
      <c r="A28" s="46">
        <v>25</v>
      </c>
      <c r="B28" s="1" t="s">
        <v>152</v>
      </c>
    </row>
  </sheetData>
  <phoneticPr fontId="1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50D85-1A76-4282-9A9E-12805EA0D3A9}">
  <sheetPr codeName="Sheet14">
    <pageSetUpPr fitToPage="1"/>
  </sheetPr>
  <dimension ref="A1:I24"/>
  <sheetViews>
    <sheetView workbookViewId="0">
      <selection activeCell="C9" sqref="C9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9</v>
      </c>
      <c r="B1" s="48" t="s">
        <v>175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4225</v>
      </c>
      <c r="C5" s="88" t="s">
        <v>208</v>
      </c>
      <c r="D5" s="89"/>
      <c r="E5" s="90">
        <v>0.9</v>
      </c>
      <c r="F5" s="91">
        <f>ROUND(1651*70/100*99/100*99/100,0)</f>
        <v>1133</v>
      </c>
      <c r="G5" s="177" t="s">
        <v>7</v>
      </c>
      <c r="I5" s="85" t="s">
        <v>174</v>
      </c>
    </row>
    <row r="6" spans="1:9">
      <c r="A6" s="65" t="s">
        <v>119</v>
      </c>
      <c r="B6" s="65">
        <v>4226</v>
      </c>
      <c r="C6" s="88" t="s">
        <v>208</v>
      </c>
      <c r="D6" s="95" t="s">
        <v>22</v>
      </c>
      <c r="E6" s="90">
        <v>0.9</v>
      </c>
      <c r="F6" s="92">
        <f>ROUND(F5*92/1000,0)</f>
        <v>104</v>
      </c>
      <c r="G6" s="177"/>
      <c r="I6" s="85" t="s">
        <v>230</v>
      </c>
    </row>
    <row r="7" spans="1:9">
      <c r="A7" s="65" t="s">
        <v>119</v>
      </c>
      <c r="B7" s="65">
        <v>4227</v>
      </c>
      <c r="C7" s="88" t="s">
        <v>208</v>
      </c>
      <c r="D7" s="95" t="s">
        <v>23</v>
      </c>
      <c r="E7" s="90">
        <v>0.9</v>
      </c>
      <c r="F7" s="92">
        <f>ROUND(F5*90/1000,0)</f>
        <v>102</v>
      </c>
      <c r="G7" s="177"/>
      <c r="I7" s="85" t="s">
        <v>232</v>
      </c>
    </row>
    <row r="8" spans="1:9">
      <c r="A8" s="65" t="s">
        <v>119</v>
      </c>
      <c r="B8" s="65">
        <v>4228</v>
      </c>
      <c r="C8" s="88" t="s">
        <v>208</v>
      </c>
      <c r="D8" s="95" t="s">
        <v>24</v>
      </c>
      <c r="E8" s="90">
        <v>0.9</v>
      </c>
      <c r="F8" s="92">
        <f>ROUND(F5*80/1000,0)</f>
        <v>91</v>
      </c>
      <c r="G8" s="177"/>
      <c r="I8" s="85" t="s">
        <v>231</v>
      </c>
    </row>
    <row r="9" spans="1:9" ht="16.5" customHeight="1">
      <c r="A9" s="65" t="s">
        <v>119</v>
      </c>
      <c r="B9" s="65">
        <v>4229</v>
      </c>
      <c r="C9" s="88" t="s">
        <v>208</v>
      </c>
      <c r="D9" s="95" t="s">
        <v>229</v>
      </c>
      <c r="E9" s="90">
        <v>0.9</v>
      </c>
      <c r="F9" s="92">
        <f>ROUND(F5*64/1000,0)</f>
        <v>73</v>
      </c>
      <c r="G9" s="177"/>
      <c r="I9" s="85" t="s">
        <v>233</v>
      </c>
    </row>
    <row r="10" spans="1:9" ht="16.5" customHeight="1">
      <c r="A10" s="65" t="s">
        <v>119</v>
      </c>
      <c r="B10" s="65">
        <v>4232</v>
      </c>
      <c r="C10" s="88" t="s">
        <v>212</v>
      </c>
      <c r="D10" s="89"/>
      <c r="E10" s="90">
        <v>0.9</v>
      </c>
      <c r="F10" s="93">
        <f>ROUND(F5/30.42,0)</f>
        <v>37</v>
      </c>
      <c r="G10" s="177" t="s">
        <v>8</v>
      </c>
      <c r="I10" s="85" t="s">
        <v>171</v>
      </c>
    </row>
    <row r="11" spans="1:9">
      <c r="A11" s="65" t="s">
        <v>119</v>
      </c>
      <c r="B11" s="65">
        <v>4233</v>
      </c>
      <c r="C11" s="88" t="s">
        <v>212</v>
      </c>
      <c r="D11" s="95" t="s">
        <v>22</v>
      </c>
      <c r="E11" s="90">
        <v>0.9</v>
      </c>
      <c r="F11" s="92">
        <f>ROUND(F10*92/1000,0)</f>
        <v>3</v>
      </c>
      <c r="G11" s="177"/>
      <c r="I11" s="85" t="s">
        <v>230</v>
      </c>
    </row>
    <row r="12" spans="1:9">
      <c r="A12" s="65" t="s">
        <v>119</v>
      </c>
      <c r="B12" s="65">
        <v>4234</v>
      </c>
      <c r="C12" s="88" t="s">
        <v>212</v>
      </c>
      <c r="D12" s="95" t="s">
        <v>23</v>
      </c>
      <c r="E12" s="90">
        <v>0.9</v>
      </c>
      <c r="F12" s="92">
        <f>ROUND(F10*90/1000,0)</f>
        <v>3</v>
      </c>
      <c r="G12" s="177"/>
      <c r="I12" s="85" t="s">
        <v>232</v>
      </c>
    </row>
    <row r="13" spans="1:9">
      <c r="A13" s="65" t="s">
        <v>119</v>
      </c>
      <c r="B13" s="65">
        <v>4235</v>
      </c>
      <c r="C13" s="88" t="s">
        <v>212</v>
      </c>
      <c r="D13" s="95" t="s">
        <v>24</v>
      </c>
      <c r="E13" s="90">
        <v>0.9</v>
      </c>
      <c r="F13" s="92">
        <f>ROUND(F10*80/1000,0)</f>
        <v>3</v>
      </c>
      <c r="G13" s="177"/>
      <c r="I13" s="85" t="s">
        <v>231</v>
      </c>
    </row>
    <row r="14" spans="1:9" ht="16.5" customHeight="1">
      <c r="A14" s="65" t="s">
        <v>119</v>
      </c>
      <c r="B14" s="65">
        <v>4236</v>
      </c>
      <c r="C14" s="88" t="s">
        <v>212</v>
      </c>
      <c r="D14" s="95" t="s">
        <v>229</v>
      </c>
      <c r="E14" s="90">
        <v>0.9</v>
      </c>
      <c r="F14" s="92">
        <f>ROUND(F10*64/1000,0)</f>
        <v>2</v>
      </c>
      <c r="G14" s="177"/>
      <c r="I14" s="85" t="s">
        <v>233</v>
      </c>
    </row>
    <row r="15" spans="1:9" ht="16.5" customHeight="1">
      <c r="A15" s="65" t="s">
        <v>119</v>
      </c>
      <c r="B15" s="65">
        <v>4239</v>
      </c>
      <c r="C15" s="88" t="s">
        <v>213</v>
      </c>
      <c r="D15" s="94"/>
      <c r="E15" s="90">
        <v>0.9</v>
      </c>
      <c r="F15" s="91">
        <f>ROUND(3324*70/100*99/100*99/100,0)</f>
        <v>2280</v>
      </c>
      <c r="G15" s="177" t="s">
        <v>7</v>
      </c>
      <c r="I15" s="85" t="s">
        <v>174</v>
      </c>
    </row>
    <row r="16" spans="1:9" ht="16.5" customHeight="1">
      <c r="A16" s="65" t="s">
        <v>119</v>
      </c>
      <c r="B16" s="65">
        <v>4240</v>
      </c>
      <c r="C16" s="88" t="s">
        <v>213</v>
      </c>
      <c r="D16" s="95" t="s">
        <v>22</v>
      </c>
      <c r="E16" s="90">
        <v>0.9</v>
      </c>
      <c r="F16" s="92">
        <f>ROUND(F15*92/1000,0)</f>
        <v>210</v>
      </c>
      <c r="G16" s="177"/>
      <c r="I16" s="85" t="s">
        <v>230</v>
      </c>
    </row>
    <row r="17" spans="1:9" ht="16.5" customHeight="1">
      <c r="A17" s="65" t="s">
        <v>119</v>
      </c>
      <c r="B17" s="65">
        <v>4241</v>
      </c>
      <c r="C17" s="88" t="s">
        <v>213</v>
      </c>
      <c r="D17" s="95" t="s">
        <v>23</v>
      </c>
      <c r="E17" s="90">
        <v>0.9</v>
      </c>
      <c r="F17" s="92">
        <f>ROUND(F15*90/1000,0)</f>
        <v>205</v>
      </c>
      <c r="G17" s="177"/>
      <c r="I17" s="85" t="s">
        <v>232</v>
      </c>
    </row>
    <row r="18" spans="1:9">
      <c r="A18" s="65" t="s">
        <v>119</v>
      </c>
      <c r="B18" s="65">
        <v>4242</v>
      </c>
      <c r="C18" s="88" t="s">
        <v>213</v>
      </c>
      <c r="D18" s="95" t="s">
        <v>24</v>
      </c>
      <c r="E18" s="90">
        <v>0.9</v>
      </c>
      <c r="F18" s="92">
        <f>ROUND(F15*80/1000,0)</f>
        <v>182</v>
      </c>
      <c r="G18" s="177"/>
      <c r="I18" s="85" t="s">
        <v>231</v>
      </c>
    </row>
    <row r="19" spans="1:9">
      <c r="A19" s="65" t="s">
        <v>119</v>
      </c>
      <c r="B19" s="65">
        <v>4243</v>
      </c>
      <c r="C19" s="88" t="s">
        <v>213</v>
      </c>
      <c r="D19" s="95" t="s">
        <v>229</v>
      </c>
      <c r="E19" s="90">
        <v>0.9</v>
      </c>
      <c r="F19" s="92">
        <f>ROUND(F15*64/1000,0)</f>
        <v>146</v>
      </c>
      <c r="G19" s="177"/>
      <c r="I19" s="85" t="s">
        <v>233</v>
      </c>
    </row>
    <row r="20" spans="1:9" ht="18" customHeight="1">
      <c r="A20" s="65" t="s">
        <v>119</v>
      </c>
      <c r="B20" s="65">
        <v>4246</v>
      </c>
      <c r="C20" s="88" t="s">
        <v>214</v>
      </c>
      <c r="D20" s="94"/>
      <c r="E20" s="90">
        <v>0.9</v>
      </c>
      <c r="F20" s="92">
        <f>ROUND(F15/30.42,0)</f>
        <v>75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4247</v>
      </c>
      <c r="C21" s="88" t="s">
        <v>214</v>
      </c>
      <c r="D21" s="95" t="s">
        <v>22</v>
      </c>
      <c r="E21" s="90">
        <v>0.9</v>
      </c>
      <c r="F21" s="92">
        <f>ROUND(F20*92/1000,0)</f>
        <v>7</v>
      </c>
      <c r="G21" s="177"/>
      <c r="I21" s="85" t="s">
        <v>230</v>
      </c>
    </row>
    <row r="22" spans="1:9" ht="16.5" customHeight="1">
      <c r="A22" s="65" t="s">
        <v>119</v>
      </c>
      <c r="B22" s="65">
        <v>4248</v>
      </c>
      <c r="C22" s="88" t="s">
        <v>214</v>
      </c>
      <c r="D22" s="95" t="s">
        <v>23</v>
      </c>
      <c r="E22" s="90">
        <v>0.9</v>
      </c>
      <c r="F22" s="92">
        <f>ROUND(F20*90/1000,0)</f>
        <v>7</v>
      </c>
      <c r="G22" s="177"/>
      <c r="I22" s="85" t="s">
        <v>232</v>
      </c>
    </row>
    <row r="23" spans="1:9" ht="16.5" customHeight="1">
      <c r="A23" s="65" t="s">
        <v>119</v>
      </c>
      <c r="B23" s="65">
        <v>4249</v>
      </c>
      <c r="C23" s="88" t="s">
        <v>214</v>
      </c>
      <c r="D23" s="95" t="s">
        <v>24</v>
      </c>
      <c r="E23" s="90">
        <v>0.9</v>
      </c>
      <c r="F23" s="92">
        <f>ROUND(F20*80/1000,0)</f>
        <v>6</v>
      </c>
      <c r="G23" s="177"/>
      <c r="I23" s="85" t="s">
        <v>231</v>
      </c>
    </row>
    <row r="24" spans="1:9" ht="16.5" customHeight="1">
      <c r="A24" s="65" t="s">
        <v>119</v>
      </c>
      <c r="B24" s="65">
        <v>4250</v>
      </c>
      <c r="C24" s="88" t="s">
        <v>214</v>
      </c>
      <c r="D24" s="95" t="s">
        <v>229</v>
      </c>
      <c r="E24" s="90">
        <v>0.9</v>
      </c>
      <c r="F24" s="92">
        <f>ROUND(F20*64/1000,0)</f>
        <v>5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18D2B-56AC-47C7-BB8D-483F0AE2AF89}">
  <sheetPr codeName="Sheet15">
    <tabColor rgb="FF00B0F0"/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10</v>
      </c>
      <c r="B1" s="48" t="s">
        <v>137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96">
        <v>1300</v>
      </c>
      <c r="C5" s="88" t="s">
        <v>121</v>
      </c>
      <c r="D5" s="89"/>
      <c r="E5" s="90">
        <v>0.8</v>
      </c>
      <c r="F5" s="91">
        <v>1651</v>
      </c>
      <c r="G5" s="177" t="s">
        <v>7</v>
      </c>
      <c r="I5" s="85" t="s">
        <v>124</v>
      </c>
    </row>
    <row r="6" spans="1:9">
      <c r="A6" s="65" t="s">
        <v>119</v>
      </c>
      <c r="B6" s="96">
        <v>1301</v>
      </c>
      <c r="C6" s="88" t="s">
        <v>121</v>
      </c>
      <c r="D6" s="95" t="s">
        <v>22</v>
      </c>
      <c r="E6" s="90">
        <v>0.8</v>
      </c>
      <c r="F6" s="92">
        <f>ROUND(F5*92/1000,0)</f>
        <v>152</v>
      </c>
      <c r="G6" s="177"/>
      <c r="I6" s="85" t="s">
        <v>230</v>
      </c>
    </row>
    <row r="7" spans="1:9">
      <c r="A7" s="65" t="s">
        <v>119</v>
      </c>
      <c r="B7" s="96">
        <v>1302</v>
      </c>
      <c r="C7" s="88" t="s">
        <v>121</v>
      </c>
      <c r="D7" s="95" t="s">
        <v>23</v>
      </c>
      <c r="E7" s="90">
        <v>0.8</v>
      </c>
      <c r="F7" s="92">
        <f>ROUND(F5*90/1000,0)</f>
        <v>149</v>
      </c>
      <c r="G7" s="177"/>
      <c r="I7" s="85" t="s">
        <v>232</v>
      </c>
    </row>
    <row r="8" spans="1:9">
      <c r="A8" s="65" t="s">
        <v>119</v>
      </c>
      <c r="B8" s="96">
        <v>1303</v>
      </c>
      <c r="C8" s="88" t="s">
        <v>121</v>
      </c>
      <c r="D8" s="95" t="s">
        <v>24</v>
      </c>
      <c r="E8" s="90">
        <v>0.8</v>
      </c>
      <c r="F8" s="92">
        <f>ROUND(F5*80/1000,0)</f>
        <v>132</v>
      </c>
      <c r="G8" s="177"/>
      <c r="I8" s="85" t="s">
        <v>231</v>
      </c>
    </row>
    <row r="9" spans="1:9" ht="16.5" customHeight="1">
      <c r="A9" s="65" t="s">
        <v>119</v>
      </c>
      <c r="B9" s="63">
        <v>2025</v>
      </c>
      <c r="C9" s="88" t="s">
        <v>121</v>
      </c>
      <c r="D9" s="95" t="s">
        <v>229</v>
      </c>
      <c r="E9" s="90">
        <v>0.8</v>
      </c>
      <c r="F9" s="92">
        <f>ROUND(F5*64/1000,0)</f>
        <v>106</v>
      </c>
      <c r="G9" s="177"/>
      <c r="I9" s="85" t="s">
        <v>233</v>
      </c>
    </row>
    <row r="10" spans="1:9" ht="16.5" customHeight="1">
      <c r="A10" s="65" t="s">
        <v>119</v>
      </c>
      <c r="B10" s="62">
        <v>1306</v>
      </c>
      <c r="C10" s="88" t="s">
        <v>122</v>
      </c>
      <c r="D10" s="89"/>
      <c r="E10" s="90">
        <v>0.8</v>
      </c>
      <c r="F10" s="93">
        <f>ROUND(F5/30.42,0)</f>
        <v>54</v>
      </c>
      <c r="G10" s="177" t="s">
        <v>8</v>
      </c>
      <c r="I10" s="85" t="s">
        <v>171</v>
      </c>
    </row>
    <row r="11" spans="1:9">
      <c r="A11" s="65" t="s">
        <v>119</v>
      </c>
      <c r="B11" s="62">
        <v>1307</v>
      </c>
      <c r="C11" s="88" t="s">
        <v>122</v>
      </c>
      <c r="D11" s="95" t="s">
        <v>22</v>
      </c>
      <c r="E11" s="90">
        <v>0.8</v>
      </c>
      <c r="F11" s="92">
        <f>ROUND(F10*92/1000,0)</f>
        <v>5</v>
      </c>
      <c r="G11" s="177"/>
      <c r="I11" s="85" t="s">
        <v>230</v>
      </c>
    </row>
    <row r="12" spans="1:9">
      <c r="A12" s="65" t="s">
        <v>119</v>
      </c>
      <c r="B12" s="62">
        <v>1308</v>
      </c>
      <c r="C12" s="88" t="s">
        <v>122</v>
      </c>
      <c r="D12" s="95" t="s">
        <v>23</v>
      </c>
      <c r="E12" s="90">
        <v>0.8</v>
      </c>
      <c r="F12" s="92">
        <f>ROUND(F10*90/1000,0)</f>
        <v>5</v>
      </c>
      <c r="G12" s="177"/>
      <c r="I12" s="85" t="s">
        <v>232</v>
      </c>
    </row>
    <row r="13" spans="1:9">
      <c r="A13" s="65" t="s">
        <v>119</v>
      </c>
      <c r="B13" s="62">
        <v>1309</v>
      </c>
      <c r="C13" s="88" t="s">
        <v>122</v>
      </c>
      <c r="D13" s="95" t="s">
        <v>24</v>
      </c>
      <c r="E13" s="90">
        <v>0.8</v>
      </c>
      <c r="F13" s="92">
        <f>ROUND(F10*80/1000,0)</f>
        <v>4</v>
      </c>
      <c r="G13" s="177"/>
      <c r="I13" s="85" t="s">
        <v>231</v>
      </c>
    </row>
    <row r="14" spans="1:9" ht="16.5" customHeight="1">
      <c r="A14" s="65" t="s">
        <v>119</v>
      </c>
      <c r="B14" s="63">
        <v>2027</v>
      </c>
      <c r="C14" s="88" t="s">
        <v>122</v>
      </c>
      <c r="D14" s="95" t="s">
        <v>229</v>
      </c>
      <c r="E14" s="90">
        <v>0.8</v>
      </c>
      <c r="F14" s="92">
        <f>ROUND(F10*64/1000,0)</f>
        <v>3</v>
      </c>
      <c r="G14" s="177"/>
      <c r="I14" s="85" t="s">
        <v>233</v>
      </c>
    </row>
    <row r="15" spans="1:9" ht="16.5" customHeight="1">
      <c r="A15" s="65" t="s">
        <v>119</v>
      </c>
      <c r="B15" s="62">
        <v>1312</v>
      </c>
      <c r="C15" s="88" t="s">
        <v>35</v>
      </c>
      <c r="D15" s="94"/>
      <c r="E15" s="90">
        <v>0.8</v>
      </c>
      <c r="F15" s="91">
        <v>3324</v>
      </c>
      <c r="G15" s="177" t="s">
        <v>7</v>
      </c>
      <c r="I15" s="85" t="s">
        <v>123</v>
      </c>
    </row>
    <row r="16" spans="1:9" ht="16.5" customHeight="1">
      <c r="A16" s="65" t="s">
        <v>119</v>
      </c>
      <c r="B16" s="62">
        <v>1313</v>
      </c>
      <c r="C16" s="88" t="s">
        <v>35</v>
      </c>
      <c r="D16" s="95" t="s">
        <v>22</v>
      </c>
      <c r="E16" s="90">
        <v>0.8</v>
      </c>
      <c r="F16" s="92">
        <f>ROUND(F15*92/1000,0)</f>
        <v>306</v>
      </c>
      <c r="G16" s="177"/>
      <c r="I16" s="85" t="s">
        <v>230</v>
      </c>
    </row>
    <row r="17" spans="1:9" ht="16.5" customHeight="1">
      <c r="A17" s="65" t="s">
        <v>119</v>
      </c>
      <c r="B17" s="62">
        <v>1314</v>
      </c>
      <c r="C17" s="88" t="s">
        <v>35</v>
      </c>
      <c r="D17" s="95" t="s">
        <v>23</v>
      </c>
      <c r="E17" s="90">
        <v>0.8</v>
      </c>
      <c r="F17" s="92">
        <f>ROUND(F15*90/1000,0)</f>
        <v>299</v>
      </c>
      <c r="G17" s="177"/>
      <c r="I17" s="85" t="s">
        <v>232</v>
      </c>
    </row>
    <row r="18" spans="1:9">
      <c r="A18" s="65" t="s">
        <v>119</v>
      </c>
      <c r="B18" s="62">
        <v>1315</v>
      </c>
      <c r="C18" s="88" t="s">
        <v>35</v>
      </c>
      <c r="D18" s="95" t="s">
        <v>24</v>
      </c>
      <c r="E18" s="90">
        <v>0.8</v>
      </c>
      <c r="F18" s="92">
        <f>ROUND(F15*80/1000,0)</f>
        <v>266</v>
      </c>
      <c r="G18" s="177"/>
      <c r="I18" s="85" t="s">
        <v>231</v>
      </c>
    </row>
    <row r="19" spans="1:9">
      <c r="A19" s="65" t="s">
        <v>119</v>
      </c>
      <c r="B19" s="63">
        <v>2029</v>
      </c>
      <c r="C19" s="88" t="s">
        <v>35</v>
      </c>
      <c r="D19" s="95" t="s">
        <v>229</v>
      </c>
      <c r="E19" s="90">
        <v>0.8</v>
      </c>
      <c r="F19" s="92">
        <f>ROUND(F15*64/1000,0)</f>
        <v>213</v>
      </c>
      <c r="G19" s="177"/>
      <c r="I19" s="85" t="s">
        <v>233</v>
      </c>
    </row>
    <row r="20" spans="1:9" ht="18" customHeight="1">
      <c r="A20" s="65" t="s">
        <v>119</v>
      </c>
      <c r="B20" s="62">
        <v>1318</v>
      </c>
      <c r="C20" s="88" t="s">
        <v>125</v>
      </c>
      <c r="D20" s="94"/>
      <c r="E20" s="90">
        <v>0.8</v>
      </c>
      <c r="F20" s="92">
        <f>ROUND(F15/30.42,0)</f>
        <v>109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2">
        <v>1319</v>
      </c>
      <c r="C21" s="88" t="s">
        <v>125</v>
      </c>
      <c r="D21" s="95" t="s">
        <v>22</v>
      </c>
      <c r="E21" s="90">
        <v>0.8</v>
      </c>
      <c r="F21" s="92">
        <f>ROUND(F20*92/1000,0)</f>
        <v>10</v>
      </c>
      <c r="G21" s="177"/>
      <c r="I21" s="85" t="s">
        <v>230</v>
      </c>
    </row>
    <row r="22" spans="1:9" ht="16.5" customHeight="1">
      <c r="A22" s="65" t="s">
        <v>119</v>
      </c>
      <c r="B22" s="62">
        <v>1320</v>
      </c>
      <c r="C22" s="88" t="s">
        <v>125</v>
      </c>
      <c r="D22" s="95" t="s">
        <v>23</v>
      </c>
      <c r="E22" s="90">
        <v>0.8</v>
      </c>
      <c r="F22" s="92">
        <f>ROUND(F20*90/1000,0)</f>
        <v>10</v>
      </c>
      <c r="G22" s="177"/>
      <c r="I22" s="85" t="s">
        <v>232</v>
      </c>
    </row>
    <row r="23" spans="1:9" ht="16.5" customHeight="1">
      <c r="A23" s="65" t="s">
        <v>119</v>
      </c>
      <c r="B23" s="62">
        <v>1321</v>
      </c>
      <c r="C23" s="88" t="s">
        <v>125</v>
      </c>
      <c r="D23" s="95" t="s">
        <v>24</v>
      </c>
      <c r="E23" s="90">
        <v>0.8</v>
      </c>
      <c r="F23" s="92">
        <f>ROUND(F20*80/1000,0)</f>
        <v>9</v>
      </c>
      <c r="G23" s="177"/>
      <c r="I23" s="85" t="s">
        <v>231</v>
      </c>
    </row>
    <row r="24" spans="1:9" ht="16.5" customHeight="1">
      <c r="A24" s="65" t="s">
        <v>119</v>
      </c>
      <c r="B24" s="63">
        <v>2031</v>
      </c>
      <c r="C24" s="88" t="s">
        <v>125</v>
      </c>
      <c r="D24" s="95" t="s">
        <v>229</v>
      </c>
      <c r="E24" s="90">
        <v>0.8</v>
      </c>
      <c r="F24" s="92">
        <f>ROUND(F20*64/1000,0)</f>
        <v>7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AB6A-E5A0-4848-A527-2A8C91A3FA0C}">
  <sheetPr codeName="Sheet17">
    <tabColor rgb="FF00B0F0"/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11</v>
      </c>
      <c r="B1" s="48" t="s">
        <v>138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3">
        <v>1354</v>
      </c>
      <c r="C5" s="88" t="s">
        <v>187</v>
      </c>
      <c r="D5" s="89"/>
      <c r="E5" s="90">
        <v>0.8</v>
      </c>
      <c r="F5" s="91">
        <f>1651*0.7</f>
        <v>1155.6999999999998</v>
      </c>
      <c r="G5" s="177" t="s">
        <v>7</v>
      </c>
      <c r="I5" s="85" t="s">
        <v>169</v>
      </c>
    </row>
    <row r="6" spans="1:9">
      <c r="A6" s="65" t="s">
        <v>119</v>
      </c>
      <c r="B6" s="63">
        <v>1355</v>
      </c>
      <c r="C6" s="88" t="s">
        <v>187</v>
      </c>
      <c r="D6" s="95" t="s">
        <v>22</v>
      </c>
      <c r="E6" s="90">
        <v>0.8</v>
      </c>
      <c r="F6" s="92">
        <f>ROUND(F5*92/1000,0)</f>
        <v>106</v>
      </c>
      <c r="G6" s="177"/>
      <c r="I6" s="85" t="s">
        <v>230</v>
      </c>
    </row>
    <row r="7" spans="1:9">
      <c r="A7" s="65" t="s">
        <v>119</v>
      </c>
      <c r="B7" s="63">
        <v>1356</v>
      </c>
      <c r="C7" s="88" t="s">
        <v>187</v>
      </c>
      <c r="D7" s="95" t="s">
        <v>23</v>
      </c>
      <c r="E7" s="90">
        <v>0.8</v>
      </c>
      <c r="F7" s="92">
        <f>ROUND(F5*90/1000,0)</f>
        <v>104</v>
      </c>
      <c r="G7" s="177"/>
      <c r="I7" s="85" t="s">
        <v>232</v>
      </c>
    </row>
    <row r="8" spans="1:9">
      <c r="A8" s="65" t="s">
        <v>119</v>
      </c>
      <c r="B8" s="63">
        <v>1357</v>
      </c>
      <c r="C8" s="88" t="s">
        <v>187</v>
      </c>
      <c r="D8" s="95" t="s">
        <v>24</v>
      </c>
      <c r="E8" s="90">
        <v>0.8</v>
      </c>
      <c r="F8" s="92">
        <f>ROUND(F5*80/1000,0)</f>
        <v>92</v>
      </c>
      <c r="G8" s="177"/>
      <c r="I8" s="85" t="s">
        <v>231</v>
      </c>
    </row>
    <row r="9" spans="1:9" ht="16.5" customHeight="1">
      <c r="A9" s="65" t="s">
        <v>119</v>
      </c>
      <c r="B9" s="63">
        <v>2041</v>
      </c>
      <c r="C9" s="88" t="s">
        <v>187</v>
      </c>
      <c r="D9" s="95" t="s">
        <v>229</v>
      </c>
      <c r="E9" s="90">
        <v>0.8</v>
      </c>
      <c r="F9" s="92">
        <f>ROUND(F5*64/1000,0)</f>
        <v>74</v>
      </c>
      <c r="G9" s="177"/>
      <c r="I9" s="85" t="s">
        <v>233</v>
      </c>
    </row>
    <row r="10" spans="1:9" ht="16.5" customHeight="1">
      <c r="A10" s="65" t="s">
        <v>119</v>
      </c>
      <c r="B10" s="63">
        <v>1360</v>
      </c>
      <c r="C10" s="88" t="s">
        <v>188</v>
      </c>
      <c r="D10" s="89"/>
      <c r="E10" s="90">
        <v>0.8</v>
      </c>
      <c r="F10" s="93">
        <f>ROUND(F5/30.42,0)</f>
        <v>38</v>
      </c>
      <c r="G10" s="177" t="s">
        <v>8</v>
      </c>
      <c r="I10" s="85" t="s">
        <v>170</v>
      </c>
    </row>
    <row r="11" spans="1:9">
      <c r="A11" s="65" t="s">
        <v>119</v>
      </c>
      <c r="B11" s="63">
        <v>1361</v>
      </c>
      <c r="C11" s="88" t="s">
        <v>188</v>
      </c>
      <c r="D11" s="95" t="s">
        <v>22</v>
      </c>
      <c r="E11" s="90">
        <v>0.8</v>
      </c>
      <c r="F11" s="92">
        <f>ROUND(F10*92/1000,0)</f>
        <v>3</v>
      </c>
      <c r="G11" s="177"/>
      <c r="I11" s="85" t="s">
        <v>230</v>
      </c>
    </row>
    <row r="12" spans="1:9">
      <c r="A12" s="65" t="s">
        <v>119</v>
      </c>
      <c r="B12" s="63">
        <v>1362</v>
      </c>
      <c r="C12" s="88" t="s">
        <v>188</v>
      </c>
      <c r="D12" s="95" t="s">
        <v>23</v>
      </c>
      <c r="E12" s="90">
        <v>0.8</v>
      </c>
      <c r="F12" s="92">
        <f>ROUND(F10*90/1000,0)</f>
        <v>3</v>
      </c>
      <c r="G12" s="177"/>
      <c r="I12" s="85" t="s">
        <v>232</v>
      </c>
    </row>
    <row r="13" spans="1:9">
      <c r="A13" s="65" t="s">
        <v>119</v>
      </c>
      <c r="B13" s="63">
        <v>1363</v>
      </c>
      <c r="C13" s="88" t="s">
        <v>188</v>
      </c>
      <c r="D13" s="95" t="s">
        <v>24</v>
      </c>
      <c r="E13" s="90">
        <v>0.8</v>
      </c>
      <c r="F13" s="92">
        <f>ROUND(F10*80/1000,0)</f>
        <v>3</v>
      </c>
      <c r="G13" s="177"/>
      <c r="I13" s="85" t="s">
        <v>231</v>
      </c>
    </row>
    <row r="14" spans="1:9" ht="16.5" customHeight="1">
      <c r="A14" s="65" t="s">
        <v>119</v>
      </c>
      <c r="B14" s="63">
        <v>2043</v>
      </c>
      <c r="C14" s="88" t="s">
        <v>188</v>
      </c>
      <c r="D14" s="95" t="s">
        <v>229</v>
      </c>
      <c r="E14" s="90">
        <v>0.8</v>
      </c>
      <c r="F14" s="92">
        <f>ROUND(F10*64/1000,0)</f>
        <v>2</v>
      </c>
      <c r="G14" s="177"/>
      <c r="I14" s="85" t="s">
        <v>233</v>
      </c>
    </row>
    <row r="15" spans="1:9" ht="16.5" customHeight="1">
      <c r="A15" s="65" t="s">
        <v>119</v>
      </c>
      <c r="B15" s="63">
        <v>1366</v>
      </c>
      <c r="C15" s="88" t="s">
        <v>189</v>
      </c>
      <c r="D15" s="94"/>
      <c r="E15" s="90">
        <v>0.8</v>
      </c>
      <c r="F15" s="91">
        <f>3324*0.7</f>
        <v>2326.7999999999997</v>
      </c>
      <c r="G15" s="177" t="s">
        <v>7</v>
      </c>
      <c r="I15" s="85" t="s">
        <v>169</v>
      </c>
    </row>
    <row r="16" spans="1:9" ht="16.5" customHeight="1">
      <c r="A16" s="65" t="s">
        <v>119</v>
      </c>
      <c r="B16" s="63">
        <v>1367</v>
      </c>
      <c r="C16" s="88" t="s">
        <v>189</v>
      </c>
      <c r="D16" s="95" t="s">
        <v>22</v>
      </c>
      <c r="E16" s="90">
        <v>0.8</v>
      </c>
      <c r="F16" s="92">
        <f>ROUND(F15*92/1000,0)</f>
        <v>214</v>
      </c>
      <c r="G16" s="177"/>
      <c r="I16" s="85" t="s">
        <v>230</v>
      </c>
    </row>
    <row r="17" spans="1:9" ht="16.5" customHeight="1">
      <c r="A17" s="65" t="s">
        <v>119</v>
      </c>
      <c r="B17" s="63">
        <v>1368</v>
      </c>
      <c r="C17" s="88" t="s">
        <v>189</v>
      </c>
      <c r="D17" s="95" t="s">
        <v>23</v>
      </c>
      <c r="E17" s="90">
        <v>0.8</v>
      </c>
      <c r="F17" s="92">
        <f>ROUND(F15*90/1000,0)</f>
        <v>209</v>
      </c>
      <c r="G17" s="177"/>
      <c r="I17" s="85" t="s">
        <v>232</v>
      </c>
    </row>
    <row r="18" spans="1:9">
      <c r="A18" s="65" t="s">
        <v>119</v>
      </c>
      <c r="B18" s="63">
        <v>1369</v>
      </c>
      <c r="C18" s="88" t="s">
        <v>189</v>
      </c>
      <c r="D18" s="95" t="s">
        <v>24</v>
      </c>
      <c r="E18" s="90">
        <v>0.8</v>
      </c>
      <c r="F18" s="92">
        <f>ROUND(F15*80/1000,0)</f>
        <v>186</v>
      </c>
      <c r="G18" s="177"/>
      <c r="I18" s="85" t="s">
        <v>231</v>
      </c>
    </row>
    <row r="19" spans="1:9">
      <c r="A19" s="65" t="s">
        <v>119</v>
      </c>
      <c r="B19" s="63">
        <v>2045</v>
      </c>
      <c r="C19" s="88" t="s">
        <v>189</v>
      </c>
      <c r="D19" s="95" t="s">
        <v>229</v>
      </c>
      <c r="E19" s="90">
        <v>0.8</v>
      </c>
      <c r="F19" s="92">
        <f>ROUND(F15*64/1000,0)</f>
        <v>149</v>
      </c>
      <c r="G19" s="177"/>
      <c r="I19" s="85" t="s">
        <v>233</v>
      </c>
    </row>
    <row r="20" spans="1:9" ht="18" customHeight="1">
      <c r="A20" s="65" t="s">
        <v>119</v>
      </c>
      <c r="B20" s="63">
        <v>1372</v>
      </c>
      <c r="C20" s="88" t="s">
        <v>190</v>
      </c>
      <c r="D20" s="94"/>
      <c r="E20" s="90">
        <v>0.8</v>
      </c>
      <c r="F20" s="92">
        <f>ROUND(F15/30.42,0)</f>
        <v>76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3">
        <v>1373</v>
      </c>
      <c r="C21" s="88" t="s">
        <v>190</v>
      </c>
      <c r="D21" s="95" t="s">
        <v>22</v>
      </c>
      <c r="E21" s="90">
        <v>0.8</v>
      </c>
      <c r="F21" s="92">
        <f>ROUND(F20*92/1000,0)</f>
        <v>7</v>
      </c>
      <c r="G21" s="177"/>
      <c r="I21" s="85" t="s">
        <v>230</v>
      </c>
    </row>
    <row r="22" spans="1:9" ht="16.5" customHeight="1">
      <c r="A22" s="65" t="s">
        <v>119</v>
      </c>
      <c r="B22" s="63">
        <v>1374</v>
      </c>
      <c r="C22" s="88" t="s">
        <v>190</v>
      </c>
      <c r="D22" s="95" t="s">
        <v>23</v>
      </c>
      <c r="E22" s="90">
        <v>0.8</v>
      </c>
      <c r="F22" s="92">
        <f>ROUND(F20*90/1000,0)</f>
        <v>7</v>
      </c>
      <c r="G22" s="177"/>
      <c r="I22" s="85" t="s">
        <v>232</v>
      </c>
    </row>
    <row r="23" spans="1:9" ht="16.5" customHeight="1">
      <c r="A23" s="65" t="s">
        <v>119</v>
      </c>
      <c r="B23" s="63">
        <v>1375</v>
      </c>
      <c r="C23" s="88" t="s">
        <v>190</v>
      </c>
      <c r="D23" s="95" t="s">
        <v>24</v>
      </c>
      <c r="E23" s="90">
        <v>0.8</v>
      </c>
      <c r="F23" s="92">
        <f>ROUND(F20*80/1000,0)</f>
        <v>6</v>
      </c>
      <c r="G23" s="177"/>
      <c r="I23" s="85" t="s">
        <v>231</v>
      </c>
    </row>
    <row r="24" spans="1:9" ht="16.5" customHeight="1">
      <c r="A24" s="65" t="s">
        <v>119</v>
      </c>
      <c r="B24" s="63">
        <v>2047</v>
      </c>
      <c r="C24" s="88" t="s">
        <v>190</v>
      </c>
      <c r="D24" s="95" t="s">
        <v>229</v>
      </c>
      <c r="E24" s="90">
        <v>0.8</v>
      </c>
      <c r="F24" s="92">
        <f>ROUND(F20*64/1000,0)</f>
        <v>5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5993-A59A-47EA-BA1A-DCEC9C342298}">
  <sheetPr codeName="Sheet18">
    <tabColor rgb="FF00B0F0"/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 ht="16.5" customHeight="1">
      <c r="A1" s="64">
        <v>12</v>
      </c>
      <c r="B1" s="48" t="s">
        <v>177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4253</v>
      </c>
      <c r="C5" s="88" t="s">
        <v>191</v>
      </c>
      <c r="D5" s="89"/>
      <c r="E5" s="90">
        <v>0.8</v>
      </c>
      <c r="F5" s="91">
        <f>ROUND(1651*99/100,0)</f>
        <v>1634</v>
      </c>
      <c r="G5" s="177" t="s">
        <v>7</v>
      </c>
      <c r="I5" s="85" t="s">
        <v>26</v>
      </c>
    </row>
    <row r="6" spans="1:9">
      <c r="A6" s="65" t="s">
        <v>119</v>
      </c>
      <c r="B6" s="65">
        <v>4254</v>
      </c>
      <c r="C6" s="88" t="s">
        <v>191</v>
      </c>
      <c r="D6" s="95" t="s">
        <v>22</v>
      </c>
      <c r="E6" s="90">
        <v>0.8</v>
      </c>
      <c r="F6" s="92">
        <f>ROUND(F5*92/1000,0)</f>
        <v>150</v>
      </c>
      <c r="G6" s="177"/>
      <c r="I6" s="85" t="s">
        <v>230</v>
      </c>
    </row>
    <row r="7" spans="1:9">
      <c r="A7" s="65" t="s">
        <v>119</v>
      </c>
      <c r="B7" s="65">
        <v>4255</v>
      </c>
      <c r="C7" s="88" t="s">
        <v>191</v>
      </c>
      <c r="D7" s="95" t="s">
        <v>23</v>
      </c>
      <c r="E7" s="90">
        <v>0.8</v>
      </c>
      <c r="F7" s="92">
        <f>ROUND(F5*90/1000,0)</f>
        <v>147</v>
      </c>
      <c r="G7" s="177"/>
      <c r="I7" s="85" t="s">
        <v>232</v>
      </c>
    </row>
    <row r="8" spans="1:9" ht="16.5" customHeight="1">
      <c r="A8" s="65" t="s">
        <v>119</v>
      </c>
      <c r="B8" s="65">
        <v>4256</v>
      </c>
      <c r="C8" s="88" t="s">
        <v>191</v>
      </c>
      <c r="D8" s="95" t="s">
        <v>24</v>
      </c>
      <c r="E8" s="90">
        <v>0.8</v>
      </c>
      <c r="F8" s="92">
        <f>ROUND(F5*80/1000,0)</f>
        <v>131</v>
      </c>
      <c r="G8" s="177"/>
      <c r="I8" s="85" t="s">
        <v>231</v>
      </c>
    </row>
    <row r="9" spans="1:9" ht="16.5" customHeight="1">
      <c r="A9" s="65" t="s">
        <v>119</v>
      </c>
      <c r="B9" s="65">
        <v>4257</v>
      </c>
      <c r="C9" s="88" t="s">
        <v>191</v>
      </c>
      <c r="D9" s="95" t="s">
        <v>229</v>
      </c>
      <c r="E9" s="90">
        <v>0.8</v>
      </c>
      <c r="F9" s="92">
        <f>ROUND(F5*64/1000,0)</f>
        <v>105</v>
      </c>
      <c r="G9" s="177"/>
      <c r="I9" s="85" t="s">
        <v>233</v>
      </c>
    </row>
    <row r="10" spans="1:9" ht="16.5" customHeight="1">
      <c r="A10" s="65" t="s">
        <v>119</v>
      </c>
      <c r="B10" s="65">
        <v>4260</v>
      </c>
      <c r="C10" s="88" t="s">
        <v>192</v>
      </c>
      <c r="D10" s="89"/>
      <c r="E10" s="90">
        <v>0.8</v>
      </c>
      <c r="F10" s="93">
        <f>ROUND(F5/30.42,0)</f>
        <v>54</v>
      </c>
      <c r="G10" s="177" t="s">
        <v>8</v>
      </c>
      <c r="I10" s="85" t="s">
        <v>171</v>
      </c>
    </row>
    <row r="11" spans="1:9">
      <c r="A11" s="65" t="s">
        <v>119</v>
      </c>
      <c r="B11" s="65">
        <v>4261</v>
      </c>
      <c r="C11" s="88" t="s">
        <v>192</v>
      </c>
      <c r="D11" s="95" t="s">
        <v>22</v>
      </c>
      <c r="E11" s="90">
        <v>0.8</v>
      </c>
      <c r="F11" s="92">
        <f>ROUND(F10*92/1000,0)</f>
        <v>5</v>
      </c>
      <c r="G11" s="177"/>
      <c r="I11" s="85" t="s">
        <v>230</v>
      </c>
    </row>
    <row r="12" spans="1:9">
      <c r="A12" s="65" t="s">
        <v>119</v>
      </c>
      <c r="B12" s="65">
        <v>4262</v>
      </c>
      <c r="C12" s="88" t="s">
        <v>192</v>
      </c>
      <c r="D12" s="95" t="s">
        <v>23</v>
      </c>
      <c r="E12" s="90">
        <v>0.8</v>
      </c>
      <c r="F12" s="92">
        <f>ROUND(F10*90/1000,0)</f>
        <v>5</v>
      </c>
      <c r="G12" s="177"/>
      <c r="I12" s="85" t="s">
        <v>232</v>
      </c>
    </row>
    <row r="13" spans="1:9" ht="16.5" customHeight="1">
      <c r="A13" s="65" t="s">
        <v>119</v>
      </c>
      <c r="B13" s="65">
        <v>4263</v>
      </c>
      <c r="C13" s="88" t="s">
        <v>192</v>
      </c>
      <c r="D13" s="95" t="s">
        <v>24</v>
      </c>
      <c r="E13" s="90">
        <v>0.8</v>
      </c>
      <c r="F13" s="92">
        <f>ROUND(F10*80/1000,0)</f>
        <v>4</v>
      </c>
      <c r="G13" s="177"/>
      <c r="I13" s="85" t="s">
        <v>231</v>
      </c>
    </row>
    <row r="14" spans="1:9" ht="16.5" customHeight="1">
      <c r="A14" s="65" t="s">
        <v>119</v>
      </c>
      <c r="B14" s="65">
        <v>4264</v>
      </c>
      <c r="C14" s="88" t="s">
        <v>192</v>
      </c>
      <c r="D14" s="95" t="s">
        <v>229</v>
      </c>
      <c r="E14" s="90">
        <v>0.8</v>
      </c>
      <c r="F14" s="92">
        <f>ROUND(F10*64/1000,0)</f>
        <v>3</v>
      </c>
      <c r="G14" s="177"/>
      <c r="I14" s="85" t="s">
        <v>233</v>
      </c>
    </row>
    <row r="15" spans="1:9" ht="16.5" customHeight="1">
      <c r="A15" s="65" t="s">
        <v>119</v>
      </c>
      <c r="B15" s="65">
        <v>4267</v>
      </c>
      <c r="C15" s="88" t="s">
        <v>193</v>
      </c>
      <c r="D15" s="94"/>
      <c r="E15" s="90">
        <v>0.8</v>
      </c>
      <c r="F15" s="91">
        <f>ROUND(3324*99/100,0)</f>
        <v>3291</v>
      </c>
      <c r="G15" s="177" t="s">
        <v>7</v>
      </c>
      <c r="I15" s="85" t="s">
        <v>26</v>
      </c>
    </row>
    <row r="16" spans="1:9" ht="16.5" customHeight="1">
      <c r="A16" s="65" t="s">
        <v>119</v>
      </c>
      <c r="B16" s="65">
        <v>4268</v>
      </c>
      <c r="C16" s="88" t="s">
        <v>193</v>
      </c>
      <c r="D16" s="95" t="s">
        <v>22</v>
      </c>
      <c r="E16" s="90">
        <v>0.8</v>
      </c>
      <c r="F16" s="92">
        <f>ROUND(F15*92/1000,0)</f>
        <v>303</v>
      </c>
      <c r="G16" s="177"/>
      <c r="I16" s="85" t="s">
        <v>230</v>
      </c>
    </row>
    <row r="17" spans="1:9" ht="16.5" customHeight="1">
      <c r="A17" s="65" t="s">
        <v>119</v>
      </c>
      <c r="B17" s="65">
        <v>4269</v>
      </c>
      <c r="C17" s="88" t="s">
        <v>193</v>
      </c>
      <c r="D17" s="95" t="s">
        <v>23</v>
      </c>
      <c r="E17" s="90">
        <v>0.8</v>
      </c>
      <c r="F17" s="92">
        <f>ROUND(F15*90/1000,0)</f>
        <v>296</v>
      </c>
      <c r="G17" s="177"/>
      <c r="I17" s="85" t="s">
        <v>232</v>
      </c>
    </row>
    <row r="18" spans="1:9" ht="16.5" customHeight="1">
      <c r="A18" s="65" t="s">
        <v>119</v>
      </c>
      <c r="B18" s="65">
        <v>4270</v>
      </c>
      <c r="C18" s="88" t="s">
        <v>193</v>
      </c>
      <c r="D18" s="95" t="s">
        <v>24</v>
      </c>
      <c r="E18" s="90">
        <v>0.8</v>
      </c>
      <c r="F18" s="92">
        <f>ROUND(F15*80/1000,0)</f>
        <v>263</v>
      </c>
      <c r="G18" s="177"/>
      <c r="I18" s="85" t="s">
        <v>231</v>
      </c>
    </row>
    <row r="19" spans="1:9">
      <c r="A19" s="65" t="s">
        <v>119</v>
      </c>
      <c r="B19" s="65">
        <v>4271</v>
      </c>
      <c r="C19" s="88" t="s">
        <v>193</v>
      </c>
      <c r="D19" s="95" t="s">
        <v>229</v>
      </c>
      <c r="E19" s="90">
        <v>0.8</v>
      </c>
      <c r="F19" s="92">
        <f>ROUND(F15*64/1000,0)</f>
        <v>211</v>
      </c>
      <c r="G19" s="177"/>
      <c r="I19" s="85" t="s">
        <v>233</v>
      </c>
    </row>
    <row r="20" spans="1:9" ht="18" customHeight="1">
      <c r="A20" s="65" t="s">
        <v>119</v>
      </c>
      <c r="B20" s="65">
        <v>4274</v>
      </c>
      <c r="C20" s="88" t="s">
        <v>194</v>
      </c>
      <c r="D20" s="94"/>
      <c r="E20" s="90">
        <v>0.8</v>
      </c>
      <c r="F20" s="92">
        <f>ROUND(F15/30.42,0)</f>
        <v>108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4275</v>
      </c>
      <c r="C21" s="88" t="s">
        <v>194</v>
      </c>
      <c r="D21" s="95" t="s">
        <v>22</v>
      </c>
      <c r="E21" s="90">
        <v>0.8</v>
      </c>
      <c r="F21" s="92">
        <f>ROUND(F20*92/1000,0)</f>
        <v>10</v>
      </c>
      <c r="G21" s="177"/>
      <c r="I21" s="85" t="s">
        <v>230</v>
      </c>
    </row>
    <row r="22" spans="1:9" ht="16.5" customHeight="1">
      <c r="A22" s="65" t="s">
        <v>119</v>
      </c>
      <c r="B22" s="65">
        <v>4276</v>
      </c>
      <c r="C22" s="88" t="s">
        <v>194</v>
      </c>
      <c r="D22" s="95" t="s">
        <v>23</v>
      </c>
      <c r="E22" s="90">
        <v>0.8</v>
      </c>
      <c r="F22" s="92">
        <f>ROUND(F20*90/1000,0)</f>
        <v>10</v>
      </c>
      <c r="G22" s="177"/>
      <c r="I22" s="85" t="s">
        <v>232</v>
      </c>
    </row>
    <row r="23" spans="1:9" ht="16.5" customHeight="1">
      <c r="A23" s="65" t="s">
        <v>119</v>
      </c>
      <c r="B23" s="65">
        <v>4277</v>
      </c>
      <c r="C23" s="88" t="s">
        <v>194</v>
      </c>
      <c r="D23" s="95" t="s">
        <v>24</v>
      </c>
      <c r="E23" s="90">
        <v>0.8</v>
      </c>
      <c r="F23" s="92">
        <f>ROUND(F20*80/1000,0)</f>
        <v>9</v>
      </c>
      <c r="G23" s="177"/>
      <c r="I23" s="85" t="s">
        <v>231</v>
      </c>
    </row>
    <row r="24" spans="1:9" ht="16.5" customHeight="1">
      <c r="A24" s="65" t="s">
        <v>119</v>
      </c>
      <c r="B24" s="65">
        <v>4278</v>
      </c>
      <c r="C24" s="88" t="s">
        <v>194</v>
      </c>
      <c r="D24" s="95" t="s">
        <v>229</v>
      </c>
      <c r="E24" s="90">
        <v>0.8</v>
      </c>
      <c r="F24" s="92">
        <f>ROUND(F20*64/1000,0)</f>
        <v>7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0AC16-8050-49A5-AE9E-E7185B358910}">
  <sheetPr codeName="Sheet19">
    <tabColor rgb="FF00B0F0"/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13</v>
      </c>
      <c r="B1" s="48" t="s">
        <v>183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4281</v>
      </c>
      <c r="C5" s="88" t="s">
        <v>195</v>
      </c>
      <c r="D5" s="89"/>
      <c r="E5" s="90">
        <v>0.8</v>
      </c>
      <c r="F5" s="91">
        <f>ROUND(1651*99/100,0)</f>
        <v>1634</v>
      </c>
      <c r="G5" s="177" t="s">
        <v>7</v>
      </c>
      <c r="I5" s="85" t="s">
        <v>26</v>
      </c>
    </row>
    <row r="6" spans="1:9">
      <c r="A6" s="65" t="s">
        <v>119</v>
      </c>
      <c r="B6" s="65">
        <v>4282</v>
      </c>
      <c r="C6" s="88" t="s">
        <v>195</v>
      </c>
      <c r="D6" s="95" t="s">
        <v>22</v>
      </c>
      <c r="E6" s="90">
        <v>0.8</v>
      </c>
      <c r="F6" s="92">
        <f>ROUND(F5*92/1000,0)</f>
        <v>150</v>
      </c>
      <c r="G6" s="177"/>
      <c r="I6" s="85" t="s">
        <v>230</v>
      </c>
    </row>
    <row r="7" spans="1:9">
      <c r="A7" s="65" t="s">
        <v>119</v>
      </c>
      <c r="B7" s="65">
        <v>4283</v>
      </c>
      <c r="C7" s="88" t="s">
        <v>195</v>
      </c>
      <c r="D7" s="95" t="s">
        <v>23</v>
      </c>
      <c r="E7" s="90">
        <v>0.8</v>
      </c>
      <c r="F7" s="92">
        <f>ROUND(F5*90/1000,0)</f>
        <v>147</v>
      </c>
      <c r="G7" s="177"/>
      <c r="I7" s="85" t="s">
        <v>232</v>
      </c>
    </row>
    <row r="8" spans="1:9">
      <c r="A8" s="65" t="s">
        <v>119</v>
      </c>
      <c r="B8" s="65">
        <v>4284</v>
      </c>
      <c r="C8" s="88" t="s">
        <v>195</v>
      </c>
      <c r="D8" s="95" t="s">
        <v>24</v>
      </c>
      <c r="E8" s="90">
        <v>0.8</v>
      </c>
      <c r="F8" s="92">
        <f>ROUND(F5*80/1000,0)</f>
        <v>131</v>
      </c>
      <c r="G8" s="177"/>
      <c r="I8" s="85" t="s">
        <v>231</v>
      </c>
    </row>
    <row r="9" spans="1:9" ht="16.5" customHeight="1">
      <c r="A9" s="65" t="s">
        <v>119</v>
      </c>
      <c r="B9" s="65">
        <v>4285</v>
      </c>
      <c r="C9" s="88" t="s">
        <v>195</v>
      </c>
      <c r="D9" s="95" t="s">
        <v>229</v>
      </c>
      <c r="E9" s="90">
        <v>0.8</v>
      </c>
      <c r="F9" s="92">
        <f>ROUND(F5*64/1000,0)</f>
        <v>105</v>
      </c>
      <c r="G9" s="177"/>
      <c r="I9" s="85" t="s">
        <v>233</v>
      </c>
    </row>
    <row r="10" spans="1:9" ht="16.5" customHeight="1">
      <c r="A10" s="65" t="s">
        <v>119</v>
      </c>
      <c r="B10" s="65">
        <v>4288</v>
      </c>
      <c r="C10" s="88" t="s">
        <v>196</v>
      </c>
      <c r="D10" s="89"/>
      <c r="E10" s="90">
        <v>0.8</v>
      </c>
      <c r="F10" s="93">
        <f>ROUND(F5/30.42,0)</f>
        <v>54</v>
      </c>
      <c r="G10" s="177" t="s">
        <v>8</v>
      </c>
      <c r="I10" s="85" t="s">
        <v>171</v>
      </c>
    </row>
    <row r="11" spans="1:9">
      <c r="A11" s="65" t="s">
        <v>119</v>
      </c>
      <c r="B11" s="65">
        <v>4289</v>
      </c>
      <c r="C11" s="88" t="s">
        <v>196</v>
      </c>
      <c r="D11" s="95" t="s">
        <v>22</v>
      </c>
      <c r="E11" s="90">
        <v>0.8</v>
      </c>
      <c r="F11" s="92">
        <f>ROUND(F10*92/1000,0)</f>
        <v>5</v>
      </c>
      <c r="G11" s="177"/>
      <c r="I11" s="85" t="s">
        <v>230</v>
      </c>
    </row>
    <row r="12" spans="1:9">
      <c r="A12" s="65" t="s">
        <v>119</v>
      </c>
      <c r="B12" s="65">
        <v>4290</v>
      </c>
      <c r="C12" s="88" t="s">
        <v>196</v>
      </c>
      <c r="D12" s="95" t="s">
        <v>23</v>
      </c>
      <c r="E12" s="90">
        <v>0.8</v>
      </c>
      <c r="F12" s="92">
        <f>ROUND(F10*90/1000,0)</f>
        <v>5</v>
      </c>
      <c r="G12" s="177"/>
      <c r="I12" s="85" t="s">
        <v>232</v>
      </c>
    </row>
    <row r="13" spans="1:9">
      <c r="A13" s="65" t="s">
        <v>119</v>
      </c>
      <c r="B13" s="65">
        <v>4291</v>
      </c>
      <c r="C13" s="88" t="s">
        <v>196</v>
      </c>
      <c r="D13" s="95" t="s">
        <v>24</v>
      </c>
      <c r="E13" s="90">
        <v>0.8</v>
      </c>
      <c r="F13" s="92">
        <f>ROUND(F10*80/1000,0)</f>
        <v>4</v>
      </c>
      <c r="G13" s="177"/>
      <c r="I13" s="85" t="s">
        <v>231</v>
      </c>
    </row>
    <row r="14" spans="1:9" ht="16.5" customHeight="1">
      <c r="A14" s="65" t="s">
        <v>119</v>
      </c>
      <c r="B14" s="65">
        <v>4292</v>
      </c>
      <c r="C14" s="88" t="s">
        <v>196</v>
      </c>
      <c r="D14" s="95" t="s">
        <v>229</v>
      </c>
      <c r="E14" s="90">
        <v>0.8</v>
      </c>
      <c r="F14" s="92">
        <f>ROUND(F10*64/1000,0)</f>
        <v>3</v>
      </c>
      <c r="G14" s="177"/>
      <c r="I14" s="85" t="s">
        <v>233</v>
      </c>
    </row>
    <row r="15" spans="1:9" ht="16.5" customHeight="1">
      <c r="A15" s="65" t="s">
        <v>119</v>
      </c>
      <c r="B15" s="65">
        <v>4295</v>
      </c>
      <c r="C15" s="88" t="s">
        <v>197</v>
      </c>
      <c r="D15" s="94"/>
      <c r="E15" s="90">
        <v>0.8</v>
      </c>
      <c r="F15" s="91">
        <f>ROUND(3324*99/100,0)</f>
        <v>3291</v>
      </c>
      <c r="G15" s="177" t="s">
        <v>7</v>
      </c>
      <c r="I15" s="85" t="s">
        <v>26</v>
      </c>
    </row>
    <row r="16" spans="1:9" ht="16.5" customHeight="1">
      <c r="A16" s="65" t="s">
        <v>119</v>
      </c>
      <c r="B16" s="65">
        <v>4296</v>
      </c>
      <c r="C16" s="88" t="s">
        <v>197</v>
      </c>
      <c r="D16" s="95" t="s">
        <v>22</v>
      </c>
      <c r="E16" s="90">
        <v>0.8</v>
      </c>
      <c r="F16" s="92">
        <f>ROUND(F15*92/1000,0)</f>
        <v>303</v>
      </c>
      <c r="G16" s="177"/>
      <c r="I16" s="85" t="s">
        <v>230</v>
      </c>
    </row>
    <row r="17" spans="1:9" ht="16.5" customHeight="1">
      <c r="A17" s="65" t="s">
        <v>119</v>
      </c>
      <c r="B17" s="65">
        <v>4297</v>
      </c>
      <c r="C17" s="88" t="s">
        <v>197</v>
      </c>
      <c r="D17" s="95" t="s">
        <v>23</v>
      </c>
      <c r="E17" s="90">
        <v>0.8</v>
      </c>
      <c r="F17" s="92">
        <f>ROUND(F15*90/1000,0)</f>
        <v>296</v>
      </c>
      <c r="G17" s="177"/>
      <c r="I17" s="85" t="s">
        <v>232</v>
      </c>
    </row>
    <row r="18" spans="1:9">
      <c r="A18" s="65" t="s">
        <v>119</v>
      </c>
      <c r="B18" s="65">
        <v>4298</v>
      </c>
      <c r="C18" s="88" t="s">
        <v>197</v>
      </c>
      <c r="D18" s="95" t="s">
        <v>24</v>
      </c>
      <c r="E18" s="90">
        <v>0.8</v>
      </c>
      <c r="F18" s="92">
        <f>ROUND(F15*80/1000,0)</f>
        <v>263</v>
      </c>
      <c r="G18" s="177"/>
      <c r="I18" s="85" t="s">
        <v>231</v>
      </c>
    </row>
    <row r="19" spans="1:9">
      <c r="A19" s="65" t="s">
        <v>119</v>
      </c>
      <c r="B19" s="65">
        <v>4299</v>
      </c>
      <c r="C19" s="88" t="s">
        <v>197</v>
      </c>
      <c r="D19" s="95" t="s">
        <v>229</v>
      </c>
      <c r="E19" s="90">
        <v>0.8</v>
      </c>
      <c r="F19" s="92">
        <f>ROUND(F15*64/1000,0)</f>
        <v>211</v>
      </c>
      <c r="G19" s="177"/>
      <c r="I19" s="85" t="s">
        <v>233</v>
      </c>
    </row>
    <row r="20" spans="1:9" ht="18" customHeight="1">
      <c r="A20" s="65" t="s">
        <v>119</v>
      </c>
      <c r="B20" s="65">
        <v>4302</v>
      </c>
      <c r="C20" s="88" t="s">
        <v>198</v>
      </c>
      <c r="D20" s="94"/>
      <c r="E20" s="90">
        <v>0.8</v>
      </c>
      <c r="F20" s="92">
        <f>ROUND(F15/30.42,0)</f>
        <v>108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4303</v>
      </c>
      <c r="C21" s="88" t="s">
        <v>198</v>
      </c>
      <c r="D21" s="95" t="s">
        <v>22</v>
      </c>
      <c r="E21" s="90">
        <v>0.8</v>
      </c>
      <c r="F21" s="92">
        <f>ROUND(F20*92/1000,0)</f>
        <v>10</v>
      </c>
      <c r="G21" s="177"/>
      <c r="I21" s="85" t="s">
        <v>230</v>
      </c>
    </row>
    <row r="22" spans="1:9" ht="16.5" customHeight="1">
      <c r="A22" s="65" t="s">
        <v>119</v>
      </c>
      <c r="B22" s="65">
        <v>4304</v>
      </c>
      <c r="C22" s="88" t="s">
        <v>198</v>
      </c>
      <c r="D22" s="95" t="s">
        <v>23</v>
      </c>
      <c r="E22" s="90">
        <v>0.8</v>
      </c>
      <c r="F22" s="92">
        <f>ROUND(F20*90/1000,0)</f>
        <v>10</v>
      </c>
      <c r="G22" s="177"/>
      <c r="I22" s="85" t="s">
        <v>232</v>
      </c>
    </row>
    <row r="23" spans="1:9" ht="16.5" customHeight="1">
      <c r="A23" s="65" t="s">
        <v>119</v>
      </c>
      <c r="B23" s="65">
        <v>4305</v>
      </c>
      <c r="C23" s="88" t="s">
        <v>198</v>
      </c>
      <c r="D23" s="95" t="s">
        <v>24</v>
      </c>
      <c r="E23" s="90">
        <v>0.8</v>
      </c>
      <c r="F23" s="92">
        <f>ROUND(F20*80/1000,0)</f>
        <v>9</v>
      </c>
      <c r="G23" s="177"/>
      <c r="I23" s="85" t="s">
        <v>231</v>
      </c>
    </row>
    <row r="24" spans="1:9" ht="16.5" customHeight="1">
      <c r="A24" s="65" t="s">
        <v>119</v>
      </c>
      <c r="B24" s="65">
        <v>4306</v>
      </c>
      <c r="C24" s="88" t="s">
        <v>198</v>
      </c>
      <c r="D24" s="95" t="s">
        <v>229</v>
      </c>
      <c r="E24" s="90">
        <v>0.8</v>
      </c>
      <c r="F24" s="92">
        <f>ROUND(F20*64/1000,0)</f>
        <v>7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AEDCF-0E6D-4F69-AACC-E565FBBC68E2}">
  <sheetPr codeName="Sheet20">
    <tabColor rgb="FF00B0F0"/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14</v>
      </c>
      <c r="B1" s="48" t="s">
        <v>184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4309</v>
      </c>
      <c r="C5" s="88" t="s">
        <v>199</v>
      </c>
      <c r="D5" s="89"/>
      <c r="E5" s="90">
        <v>0.8</v>
      </c>
      <c r="F5" s="91">
        <f>ROUND(1651*99/100*99/100,0)</f>
        <v>1618</v>
      </c>
      <c r="G5" s="177" t="s">
        <v>7</v>
      </c>
      <c r="I5" s="85" t="s">
        <v>172</v>
      </c>
    </row>
    <row r="6" spans="1:9">
      <c r="A6" s="65" t="s">
        <v>119</v>
      </c>
      <c r="B6" s="65">
        <v>4310</v>
      </c>
      <c r="C6" s="88" t="s">
        <v>199</v>
      </c>
      <c r="D6" s="95" t="s">
        <v>22</v>
      </c>
      <c r="E6" s="90">
        <v>0.8</v>
      </c>
      <c r="F6" s="92">
        <f>ROUND(F5*92/1000,0)</f>
        <v>149</v>
      </c>
      <c r="G6" s="177"/>
      <c r="I6" s="85" t="s">
        <v>230</v>
      </c>
    </row>
    <row r="7" spans="1:9">
      <c r="A7" s="65" t="s">
        <v>119</v>
      </c>
      <c r="B7" s="65">
        <v>4311</v>
      </c>
      <c r="C7" s="88" t="s">
        <v>199</v>
      </c>
      <c r="D7" s="95" t="s">
        <v>23</v>
      </c>
      <c r="E7" s="90">
        <v>0.8</v>
      </c>
      <c r="F7" s="92">
        <f>ROUND(F5*90/1000,0)</f>
        <v>146</v>
      </c>
      <c r="G7" s="177"/>
      <c r="I7" s="85" t="s">
        <v>232</v>
      </c>
    </row>
    <row r="8" spans="1:9">
      <c r="A8" s="65" t="s">
        <v>119</v>
      </c>
      <c r="B8" s="65">
        <v>4312</v>
      </c>
      <c r="C8" s="88" t="s">
        <v>199</v>
      </c>
      <c r="D8" s="95" t="s">
        <v>24</v>
      </c>
      <c r="E8" s="90">
        <v>0.8</v>
      </c>
      <c r="F8" s="92">
        <f>ROUND(F5*80/1000,0)</f>
        <v>129</v>
      </c>
      <c r="G8" s="177"/>
      <c r="I8" s="85" t="s">
        <v>231</v>
      </c>
    </row>
    <row r="9" spans="1:9" ht="16.5" customHeight="1">
      <c r="A9" s="65" t="s">
        <v>119</v>
      </c>
      <c r="B9" s="65">
        <v>4313</v>
      </c>
      <c r="C9" s="88" t="s">
        <v>199</v>
      </c>
      <c r="D9" s="95" t="s">
        <v>229</v>
      </c>
      <c r="E9" s="90">
        <v>0.8</v>
      </c>
      <c r="F9" s="92">
        <f>ROUND(F5*64/1000,0)</f>
        <v>104</v>
      </c>
      <c r="G9" s="177"/>
      <c r="I9" s="85" t="s">
        <v>233</v>
      </c>
    </row>
    <row r="10" spans="1:9" ht="16.5" customHeight="1">
      <c r="A10" s="65" t="s">
        <v>119</v>
      </c>
      <c r="B10" s="65">
        <v>4316</v>
      </c>
      <c r="C10" s="88" t="s">
        <v>200</v>
      </c>
      <c r="D10" s="89"/>
      <c r="E10" s="90">
        <v>0.8</v>
      </c>
      <c r="F10" s="93">
        <f>ROUND(F5/30.42,0)</f>
        <v>53</v>
      </c>
      <c r="G10" s="177" t="s">
        <v>8</v>
      </c>
      <c r="I10" s="85" t="s">
        <v>171</v>
      </c>
    </row>
    <row r="11" spans="1:9">
      <c r="A11" s="65" t="s">
        <v>119</v>
      </c>
      <c r="B11" s="65">
        <v>4317</v>
      </c>
      <c r="C11" s="88" t="s">
        <v>200</v>
      </c>
      <c r="D11" s="95" t="s">
        <v>22</v>
      </c>
      <c r="E11" s="90">
        <v>0.8</v>
      </c>
      <c r="F11" s="92">
        <f>ROUND(F10*92/1000,0)</f>
        <v>5</v>
      </c>
      <c r="G11" s="177"/>
      <c r="I11" s="85" t="s">
        <v>230</v>
      </c>
    </row>
    <row r="12" spans="1:9">
      <c r="A12" s="65" t="s">
        <v>119</v>
      </c>
      <c r="B12" s="65">
        <v>4318</v>
      </c>
      <c r="C12" s="88" t="s">
        <v>200</v>
      </c>
      <c r="D12" s="95" t="s">
        <v>23</v>
      </c>
      <c r="E12" s="90">
        <v>0.8</v>
      </c>
      <c r="F12" s="92">
        <f>ROUND(F10*90/1000,0)</f>
        <v>5</v>
      </c>
      <c r="G12" s="177"/>
      <c r="I12" s="85" t="s">
        <v>232</v>
      </c>
    </row>
    <row r="13" spans="1:9">
      <c r="A13" s="65" t="s">
        <v>119</v>
      </c>
      <c r="B13" s="65">
        <v>4319</v>
      </c>
      <c r="C13" s="88" t="s">
        <v>200</v>
      </c>
      <c r="D13" s="95" t="s">
        <v>24</v>
      </c>
      <c r="E13" s="90">
        <v>0.8</v>
      </c>
      <c r="F13" s="92">
        <f>ROUND(F10*80/1000,0)</f>
        <v>4</v>
      </c>
      <c r="G13" s="177"/>
      <c r="I13" s="85" t="s">
        <v>231</v>
      </c>
    </row>
    <row r="14" spans="1:9" ht="16.5" customHeight="1">
      <c r="A14" s="65" t="s">
        <v>119</v>
      </c>
      <c r="B14" s="65">
        <v>4320</v>
      </c>
      <c r="C14" s="88" t="s">
        <v>200</v>
      </c>
      <c r="D14" s="95" t="s">
        <v>229</v>
      </c>
      <c r="E14" s="90">
        <v>0.8</v>
      </c>
      <c r="F14" s="92">
        <f>ROUND(F10*64/1000,0)</f>
        <v>3</v>
      </c>
      <c r="G14" s="177"/>
      <c r="I14" s="85" t="s">
        <v>233</v>
      </c>
    </row>
    <row r="15" spans="1:9" ht="16.5" customHeight="1">
      <c r="A15" s="65" t="s">
        <v>119</v>
      </c>
      <c r="B15" s="65">
        <v>4323</v>
      </c>
      <c r="C15" s="88" t="s">
        <v>201</v>
      </c>
      <c r="D15" s="94"/>
      <c r="E15" s="90">
        <v>0.8</v>
      </c>
      <c r="F15" s="91">
        <f>ROUND(3324*99/100*99/100,0)</f>
        <v>3258</v>
      </c>
      <c r="G15" s="177" t="s">
        <v>7</v>
      </c>
      <c r="I15" s="85" t="s">
        <v>172</v>
      </c>
    </row>
    <row r="16" spans="1:9" ht="16.5" customHeight="1">
      <c r="A16" s="65" t="s">
        <v>119</v>
      </c>
      <c r="B16" s="65">
        <v>4324</v>
      </c>
      <c r="C16" s="88" t="s">
        <v>201</v>
      </c>
      <c r="D16" s="95" t="s">
        <v>22</v>
      </c>
      <c r="E16" s="90">
        <v>0.8</v>
      </c>
      <c r="F16" s="92">
        <f>ROUND(F15*92/1000,0)</f>
        <v>300</v>
      </c>
      <c r="G16" s="177"/>
      <c r="I16" s="85" t="s">
        <v>230</v>
      </c>
    </row>
    <row r="17" spans="1:9" ht="16.5" customHeight="1">
      <c r="A17" s="65" t="s">
        <v>119</v>
      </c>
      <c r="B17" s="65">
        <v>4325</v>
      </c>
      <c r="C17" s="88" t="s">
        <v>201</v>
      </c>
      <c r="D17" s="95" t="s">
        <v>23</v>
      </c>
      <c r="E17" s="90">
        <v>0.8</v>
      </c>
      <c r="F17" s="92">
        <f>ROUND(F15*90/1000,0)</f>
        <v>293</v>
      </c>
      <c r="G17" s="177"/>
      <c r="I17" s="85" t="s">
        <v>232</v>
      </c>
    </row>
    <row r="18" spans="1:9">
      <c r="A18" s="65" t="s">
        <v>119</v>
      </c>
      <c r="B18" s="65">
        <v>4326</v>
      </c>
      <c r="C18" s="88" t="s">
        <v>201</v>
      </c>
      <c r="D18" s="95" t="s">
        <v>24</v>
      </c>
      <c r="E18" s="90">
        <v>0.8</v>
      </c>
      <c r="F18" s="92">
        <f>ROUND(F15*80/1000,0)</f>
        <v>261</v>
      </c>
      <c r="G18" s="177"/>
      <c r="I18" s="85" t="s">
        <v>231</v>
      </c>
    </row>
    <row r="19" spans="1:9">
      <c r="A19" s="65" t="s">
        <v>119</v>
      </c>
      <c r="B19" s="65">
        <v>4327</v>
      </c>
      <c r="C19" s="88" t="s">
        <v>201</v>
      </c>
      <c r="D19" s="95" t="s">
        <v>229</v>
      </c>
      <c r="E19" s="90">
        <v>0.8</v>
      </c>
      <c r="F19" s="92">
        <f>ROUND(F15*64/1000,0)</f>
        <v>209</v>
      </c>
      <c r="G19" s="177"/>
      <c r="I19" s="85" t="s">
        <v>233</v>
      </c>
    </row>
    <row r="20" spans="1:9" ht="18" customHeight="1">
      <c r="A20" s="65" t="s">
        <v>119</v>
      </c>
      <c r="B20" s="65">
        <v>4330</v>
      </c>
      <c r="C20" s="88" t="s">
        <v>202</v>
      </c>
      <c r="D20" s="94"/>
      <c r="E20" s="90">
        <v>0.8</v>
      </c>
      <c r="F20" s="92">
        <f>ROUND(F15/30.42,0)</f>
        <v>107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4331</v>
      </c>
      <c r="C21" s="88" t="s">
        <v>202</v>
      </c>
      <c r="D21" s="95" t="s">
        <v>22</v>
      </c>
      <c r="E21" s="90">
        <v>0.8</v>
      </c>
      <c r="F21" s="92">
        <f>ROUND(F20*92/1000,0)</f>
        <v>10</v>
      </c>
      <c r="G21" s="177"/>
      <c r="I21" s="85" t="s">
        <v>230</v>
      </c>
    </row>
    <row r="22" spans="1:9" ht="16.5" customHeight="1">
      <c r="A22" s="65" t="s">
        <v>119</v>
      </c>
      <c r="B22" s="65">
        <v>4332</v>
      </c>
      <c r="C22" s="88" t="s">
        <v>202</v>
      </c>
      <c r="D22" s="95" t="s">
        <v>23</v>
      </c>
      <c r="E22" s="90">
        <v>0.8</v>
      </c>
      <c r="F22" s="92">
        <f>ROUND(F20*90/1000,0)</f>
        <v>10</v>
      </c>
      <c r="G22" s="177"/>
      <c r="I22" s="85" t="s">
        <v>232</v>
      </c>
    </row>
    <row r="23" spans="1:9" ht="16.5" customHeight="1">
      <c r="A23" s="65" t="s">
        <v>119</v>
      </c>
      <c r="B23" s="65">
        <v>4333</v>
      </c>
      <c r="C23" s="88" t="s">
        <v>202</v>
      </c>
      <c r="D23" s="95" t="s">
        <v>24</v>
      </c>
      <c r="E23" s="90">
        <v>0.8</v>
      </c>
      <c r="F23" s="92">
        <f>ROUND(F20*80/1000,0)</f>
        <v>9</v>
      </c>
      <c r="G23" s="177"/>
      <c r="I23" s="85" t="s">
        <v>231</v>
      </c>
    </row>
    <row r="24" spans="1:9" ht="16.5" customHeight="1">
      <c r="A24" s="65" t="s">
        <v>119</v>
      </c>
      <c r="B24" s="65">
        <v>4334</v>
      </c>
      <c r="C24" s="88" t="s">
        <v>202</v>
      </c>
      <c r="D24" s="95" t="s">
        <v>229</v>
      </c>
      <c r="E24" s="90">
        <v>0.8</v>
      </c>
      <c r="F24" s="92">
        <f>ROUND(F20*64/1000,0)</f>
        <v>7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5CEC3-CCDC-46A6-9629-7917737BC720}">
  <sheetPr codeName="Sheet24">
    <tabColor rgb="FF00B0F0"/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15</v>
      </c>
      <c r="B1" s="48" t="s">
        <v>142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4421</v>
      </c>
      <c r="C5" s="88" t="s">
        <v>203</v>
      </c>
      <c r="D5" s="89"/>
      <c r="E5" s="90">
        <v>0.8</v>
      </c>
      <c r="F5" s="91">
        <f>ROUND(1651*70/100*99/100,0)</f>
        <v>1144</v>
      </c>
      <c r="G5" s="177" t="s">
        <v>7</v>
      </c>
      <c r="I5" s="85" t="s">
        <v>173</v>
      </c>
    </row>
    <row r="6" spans="1:9">
      <c r="A6" s="65" t="s">
        <v>119</v>
      </c>
      <c r="B6" s="65">
        <v>4422</v>
      </c>
      <c r="C6" s="88" t="s">
        <v>203</v>
      </c>
      <c r="D6" s="95" t="s">
        <v>22</v>
      </c>
      <c r="E6" s="90">
        <v>0.8</v>
      </c>
      <c r="F6" s="92">
        <f>ROUND(F5*92/1000,0)</f>
        <v>105</v>
      </c>
      <c r="G6" s="177"/>
      <c r="I6" s="85" t="s">
        <v>230</v>
      </c>
    </row>
    <row r="7" spans="1:9">
      <c r="A7" s="65" t="s">
        <v>119</v>
      </c>
      <c r="B7" s="65">
        <v>4423</v>
      </c>
      <c r="C7" s="88" t="s">
        <v>203</v>
      </c>
      <c r="D7" s="95" t="s">
        <v>23</v>
      </c>
      <c r="E7" s="90">
        <v>0.8</v>
      </c>
      <c r="F7" s="92">
        <f>ROUND(F5*90/1000,0)</f>
        <v>103</v>
      </c>
      <c r="G7" s="177"/>
      <c r="I7" s="85" t="s">
        <v>232</v>
      </c>
    </row>
    <row r="8" spans="1:9">
      <c r="A8" s="65" t="s">
        <v>119</v>
      </c>
      <c r="B8" s="65">
        <v>4424</v>
      </c>
      <c r="C8" s="88" t="s">
        <v>203</v>
      </c>
      <c r="D8" s="95" t="s">
        <v>24</v>
      </c>
      <c r="E8" s="90">
        <v>0.8</v>
      </c>
      <c r="F8" s="92">
        <f>ROUND(F5*80/1000,0)</f>
        <v>92</v>
      </c>
      <c r="G8" s="177"/>
      <c r="I8" s="85" t="s">
        <v>231</v>
      </c>
    </row>
    <row r="9" spans="1:9" ht="16.5" customHeight="1">
      <c r="A9" s="65" t="s">
        <v>119</v>
      </c>
      <c r="B9" s="65">
        <v>4425</v>
      </c>
      <c r="C9" s="88" t="s">
        <v>203</v>
      </c>
      <c r="D9" s="95" t="s">
        <v>229</v>
      </c>
      <c r="E9" s="90">
        <v>0.8</v>
      </c>
      <c r="F9" s="92">
        <f>ROUND(F5*64/1000,0)</f>
        <v>73</v>
      </c>
      <c r="G9" s="177"/>
      <c r="I9" s="85" t="s">
        <v>233</v>
      </c>
    </row>
    <row r="10" spans="1:9" ht="16.5" customHeight="1">
      <c r="A10" s="65" t="s">
        <v>119</v>
      </c>
      <c r="B10" s="65">
        <v>4428</v>
      </c>
      <c r="C10" s="88" t="s">
        <v>204</v>
      </c>
      <c r="D10" s="89"/>
      <c r="E10" s="90">
        <v>0.8</v>
      </c>
      <c r="F10" s="93">
        <f>ROUND(F5/30.42,0)</f>
        <v>38</v>
      </c>
      <c r="G10" s="177" t="s">
        <v>8</v>
      </c>
      <c r="I10" s="85" t="s">
        <v>171</v>
      </c>
    </row>
    <row r="11" spans="1:9">
      <c r="A11" s="65" t="s">
        <v>119</v>
      </c>
      <c r="B11" s="65">
        <v>4429</v>
      </c>
      <c r="C11" s="88" t="s">
        <v>204</v>
      </c>
      <c r="D11" s="95" t="s">
        <v>22</v>
      </c>
      <c r="E11" s="90">
        <v>0.8</v>
      </c>
      <c r="F11" s="92">
        <f>ROUND(F10*92/1000,0)</f>
        <v>3</v>
      </c>
      <c r="G11" s="177"/>
      <c r="I11" s="85" t="s">
        <v>230</v>
      </c>
    </row>
    <row r="12" spans="1:9">
      <c r="A12" s="65" t="s">
        <v>119</v>
      </c>
      <c r="B12" s="65">
        <v>4430</v>
      </c>
      <c r="C12" s="88" t="s">
        <v>204</v>
      </c>
      <c r="D12" s="95" t="s">
        <v>23</v>
      </c>
      <c r="E12" s="90">
        <v>0.8</v>
      </c>
      <c r="F12" s="92">
        <f>ROUND(F10*90/1000,0)</f>
        <v>3</v>
      </c>
      <c r="G12" s="177"/>
      <c r="I12" s="85" t="s">
        <v>232</v>
      </c>
    </row>
    <row r="13" spans="1:9">
      <c r="A13" s="65" t="s">
        <v>119</v>
      </c>
      <c r="B13" s="65">
        <v>4431</v>
      </c>
      <c r="C13" s="88" t="s">
        <v>204</v>
      </c>
      <c r="D13" s="95" t="s">
        <v>24</v>
      </c>
      <c r="E13" s="90">
        <v>0.8</v>
      </c>
      <c r="F13" s="92">
        <f>ROUND(F10*80/1000,0)</f>
        <v>3</v>
      </c>
      <c r="G13" s="177"/>
      <c r="I13" s="85" t="s">
        <v>231</v>
      </c>
    </row>
    <row r="14" spans="1:9" ht="16.5" customHeight="1">
      <c r="A14" s="65" t="s">
        <v>119</v>
      </c>
      <c r="B14" s="65">
        <v>4432</v>
      </c>
      <c r="C14" s="88" t="s">
        <v>204</v>
      </c>
      <c r="D14" s="95" t="s">
        <v>229</v>
      </c>
      <c r="E14" s="90">
        <v>0.8</v>
      </c>
      <c r="F14" s="92">
        <f>ROUND(F10*64/1000,0)</f>
        <v>2</v>
      </c>
      <c r="G14" s="177"/>
      <c r="I14" s="85" t="s">
        <v>233</v>
      </c>
    </row>
    <row r="15" spans="1:9" ht="16.5" customHeight="1">
      <c r="A15" s="65" t="s">
        <v>119</v>
      </c>
      <c r="B15" s="65">
        <v>4435</v>
      </c>
      <c r="C15" s="88" t="s">
        <v>205</v>
      </c>
      <c r="D15" s="94"/>
      <c r="E15" s="90">
        <v>0.8</v>
      </c>
      <c r="F15" s="91">
        <f>ROUND(3324*70/100*99/100,0)</f>
        <v>2304</v>
      </c>
      <c r="G15" s="177" t="s">
        <v>7</v>
      </c>
      <c r="I15" s="85" t="s">
        <v>173</v>
      </c>
    </row>
    <row r="16" spans="1:9" ht="16.5" customHeight="1">
      <c r="A16" s="65" t="s">
        <v>119</v>
      </c>
      <c r="B16" s="65">
        <v>4436</v>
      </c>
      <c r="C16" s="88" t="s">
        <v>205</v>
      </c>
      <c r="D16" s="95" t="s">
        <v>22</v>
      </c>
      <c r="E16" s="90">
        <v>0.8</v>
      </c>
      <c r="F16" s="92">
        <f>ROUND(F15*92/1000,0)</f>
        <v>212</v>
      </c>
      <c r="G16" s="177"/>
      <c r="I16" s="85" t="s">
        <v>230</v>
      </c>
    </row>
    <row r="17" spans="1:9" ht="16.5" customHeight="1">
      <c r="A17" s="65" t="s">
        <v>119</v>
      </c>
      <c r="B17" s="65">
        <v>4437</v>
      </c>
      <c r="C17" s="88" t="s">
        <v>205</v>
      </c>
      <c r="D17" s="95" t="s">
        <v>23</v>
      </c>
      <c r="E17" s="90">
        <v>0.8</v>
      </c>
      <c r="F17" s="92">
        <f>ROUND(F15*90/1000,0)</f>
        <v>207</v>
      </c>
      <c r="G17" s="177"/>
      <c r="I17" s="85" t="s">
        <v>232</v>
      </c>
    </row>
    <row r="18" spans="1:9">
      <c r="A18" s="65" t="s">
        <v>119</v>
      </c>
      <c r="B18" s="65">
        <v>4438</v>
      </c>
      <c r="C18" s="88" t="s">
        <v>205</v>
      </c>
      <c r="D18" s="95" t="s">
        <v>24</v>
      </c>
      <c r="E18" s="90">
        <v>0.8</v>
      </c>
      <c r="F18" s="92">
        <f>ROUND(F15*80/1000,0)</f>
        <v>184</v>
      </c>
      <c r="G18" s="177"/>
      <c r="I18" s="85" t="s">
        <v>231</v>
      </c>
    </row>
    <row r="19" spans="1:9">
      <c r="A19" s="65" t="s">
        <v>119</v>
      </c>
      <c r="B19" s="65">
        <v>4439</v>
      </c>
      <c r="C19" s="88" t="s">
        <v>205</v>
      </c>
      <c r="D19" s="95" t="s">
        <v>229</v>
      </c>
      <c r="E19" s="90">
        <v>0.8</v>
      </c>
      <c r="F19" s="92">
        <f>ROUND(F15*64/1000,0)</f>
        <v>147</v>
      </c>
      <c r="G19" s="177"/>
      <c r="I19" s="85" t="s">
        <v>233</v>
      </c>
    </row>
    <row r="20" spans="1:9" ht="18" customHeight="1">
      <c r="A20" s="65" t="s">
        <v>119</v>
      </c>
      <c r="B20" s="65">
        <v>4442</v>
      </c>
      <c r="C20" s="88" t="s">
        <v>206</v>
      </c>
      <c r="D20" s="94"/>
      <c r="E20" s="90">
        <v>0.8</v>
      </c>
      <c r="F20" s="92">
        <f>ROUND(F15/30.42,0)</f>
        <v>76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4443</v>
      </c>
      <c r="C21" s="88" t="s">
        <v>206</v>
      </c>
      <c r="D21" s="95" t="s">
        <v>22</v>
      </c>
      <c r="E21" s="90">
        <v>0.8</v>
      </c>
      <c r="F21" s="92">
        <f>ROUND(F20*92/1000,0)</f>
        <v>7</v>
      </c>
      <c r="G21" s="177"/>
      <c r="I21" s="85" t="s">
        <v>230</v>
      </c>
    </row>
    <row r="22" spans="1:9" ht="16.5" customHeight="1">
      <c r="A22" s="65" t="s">
        <v>119</v>
      </c>
      <c r="B22" s="65">
        <v>4444</v>
      </c>
      <c r="C22" s="88" t="s">
        <v>206</v>
      </c>
      <c r="D22" s="95" t="s">
        <v>23</v>
      </c>
      <c r="E22" s="90">
        <v>0.8</v>
      </c>
      <c r="F22" s="92">
        <f>ROUND(F20*90/1000,0)</f>
        <v>7</v>
      </c>
      <c r="G22" s="177"/>
      <c r="I22" s="85" t="s">
        <v>232</v>
      </c>
    </row>
    <row r="23" spans="1:9" ht="16.5" customHeight="1">
      <c r="A23" s="65" t="s">
        <v>119</v>
      </c>
      <c r="B23" s="65">
        <v>4445</v>
      </c>
      <c r="C23" s="88" t="s">
        <v>206</v>
      </c>
      <c r="D23" s="95" t="s">
        <v>24</v>
      </c>
      <c r="E23" s="90">
        <v>0.8</v>
      </c>
      <c r="F23" s="92">
        <f>ROUND(F20*80/1000,0)</f>
        <v>6</v>
      </c>
      <c r="G23" s="177"/>
      <c r="I23" s="85" t="s">
        <v>231</v>
      </c>
    </row>
    <row r="24" spans="1:9" ht="16.5" customHeight="1">
      <c r="A24" s="65" t="s">
        <v>119</v>
      </c>
      <c r="B24" s="65">
        <v>4446</v>
      </c>
      <c r="C24" s="88" t="s">
        <v>206</v>
      </c>
      <c r="D24" s="95" t="s">
        <v>229</v>
      </c>
      <c r="E24" s="90">
        <v>0.8</v>
      </c>
      <c r="F24" s="92">
        <f>ROUND(F20*64/1000,0)</f>
        <v>5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0559A-36CB-42E1-9DAB-02D9BED0D8C7}">
  <sheetPr codeName="Sheet25">
    <tabColor rgb="FF00B0F0"/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16</v>
      </c>
      <c r="B1" s="48" t="s">
        <v>178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4449</v>
      </c>
      <c r="C5" s="88" t="s">
        <v>207</v>
      </c>
      <c r="D5" s="89"/>
      <c r="E5" s="90">
        <v>0.8</v>
      </c>
      <c r="F5" s="91">
        <f>ROUND(1651*70/100*99/100,0)</f>
        <v>1144</v>
      </c>
      <c r="G5" s="177" t="s">
        <v>7</v>
      </c>
      <c r="I5" s="85" t="s">
        <v>173</v>
      </c>
    </row>
    <row r="6" spans="1:9">
      <c r="A6" s="65" t="s">
        <v>119</v>
      </c>
      <c r="B6" s="65">
        <v>4450</v>
      </c>
      <c r="C6" s="88" t="s">
        <v>207</v>
      </c>
      <c r="D6" s="95" t="s">
        <v>22</v>
      </c>
      <c r="E6" s="90">
        <v>0.8</v>
      </c>
      <c r="F6" s="92">
        <f>ROUND(F5*92/1000,0)</f>
        <v>105</v>
      </c>
      <c r="G6" s="177"/>
      <c r="I6" s="85" t="s">
        <v>230</v>
      </c>
    </row>
    <row r="7" spans="1:9">
      <c r="A7" s="65" t="s">
        <v>119</v>
      </c>
      <c r="B7" s="65">
        <v>4451</v>
      </c>
      <c r="C7" s="88" t="s">
        <v>207</v>
      </c>
      <c r="D7" s="95" t="s">
        <v>23</v>
      </c>
      <c r="E7" s="90">
        <v>0.8</v>
      </c>
      <c r="F7" s="92">
        <f>ROUND(F5*90/1000,0)</f>
        <v>103</v>
      </c>
      <c r="G7" s="177"/>
      <c r="I7" s="85" t="s">
        <v>232</v>
      </c>
    </row>
    <row r="8" spans="1:9">
      <c r="A8" s="65" t="s">
        <v>119</v>
      </c>
      <c r="B8" s="65">
        <v>4452</v>
      </c>
      <c r="C8" s="88" t="s">
        <v>207</v>
      </c>
      <c r="D8" s="95" t="s">
        <v>24</v>
      </c>
      <c r="E8" s="90">
        <v>0.8</v>
      </c>
      <c r="F8" s="92">
        <f>ROUND(F5*80/1000,0)</f>
        <v>92</v>
      </c>
      <c r="G8" s="177"/>
      <c r="I8" s="85" t="s">
        <v>231</v>
      </c>
    </row>
    <row r="9" spans="1:9" ht="16.5" customHeight="1">
      <c r="A9" s="65" t="s">
        <v>119</v>
      </c>
      <c r="B9" s="65">
        <v>4453</v>
      </c>
      <c r="C9" s="88" t="s">
        <v>207</v>
      </c>
      <c r="D9" s="95" t="s">
        <v>229</v>
      </c>
      <c r="E9" s="90">
        <v>0.8</v>
      </c>
      <c r="F9" s="92">
        <f>ROUND(F5*64/1000,0)</f>
        <v>73</v>
      </c>
      <c r="G9" s="177"/>
      <c r="I9" s="85" t="s">
        <v>233</v>
      </c>
    </row>
    <row r="10" spans="1:9" ht="16.5" customHeight="1">
      <c r="A10" s="65" t="s">
        <v>119</v>
      </c>
      <c r="B10" s="65">
        <v>4456</v>
      </c>
      <c r="C10" s="88" t="s">
        <v>209</v>
      </c>
      <c r="D10" s="89"/>
      <c r="E10" s="90">
        <v>0.8</v>
      </c>
      <c r="F10" s="93">
        <f>ROUND(F5/30.42,0)</f>
        <v>38</v>
      </c>
      <c r="G10" s="177" t="s">
        <v>8</v>
      </c>
      <c r="I10" s="85" t="s">
        <v>171</v>
      </c>
    </row>
    <row r="11" spans="1:9">
      <c r="A11" s="65" t="s">
        <v>119</v>
      </c>
      <c r="B11" s="65">
        <v>4457</v>
      </c>
      <c r="C11" s="88" t="s">
        <v>209</v>
      </c>
      <c r="D11" s="95" t="s">
        <v>22</v>
      </c>
      <c r="E11" s="90">
        <v>0.8</v>
      </c>
      <c r="F11" s="92">
        <f>ROUND(F10*92/1000,0)</f>
        <v>3</v>
      </c>
      <c r="G11" s="177"/>
      <c r="I11" s="85" t="s">
        <v>230</v>
      </c>
    </row>
    <row r="12" spans="1:9">
      <c r="A12" s="65" t="s">
        <v>119</v>
      </c>
      <c r="B12" s="65">
        <v>4458</v>
      </c>
      <c r="C12" s="88" t="s">
        <v>209</v>
      </c>
      <c r="D12" s="95" t="s">
        <v>23</v>
      </c>
      <c r="E12" s="90">
        <v>0.8</v>
      </c>
      <c r="F12" s="92">
        <f>ROUND(F10*90/1000,0)</f>
        <v>3</v>
      </c>
      <c r="G12" s="177"/>
      <c r="I12" s="85" t="s">
        <v>232</v>
      </c>
    </row>
    <row r="13" spans="1:9">
      <c r="A13" s="65" t="s">
        <v>119</v>
      </c>
      <c r="B13" s="65">
        <v>4459</v>
      </c>
      <c r="C13" s="88" t="s">
        <v>209</v>
      </c>
      <c r="D13" s="95" t="s">
        <v>24</v>
      </c>
      <c r="E13" s="90">
        <v>0.8</v>
      </c>
      <c r="F13" s="92">
        <f>ROUND(F10*80/1000,0)</f>
        <v>3</v>
      </c>
      <c r="G13" s="177"/>
      <c r="I13" s="85" t="s">
        <v>231</v>
      </c>
    </row>
    <row r="14" spans="1:9" ht="16.5" customHeight="1">
      <c r="A14" s="65" t="s">
        <v>119</v>
      </c>
      <c r="B14" s="65">
        <v>4460</v>
      </c>
      <c r="C14" s="88" t="s">
        <v>209</v>
      </c>
      <c r="D14" s="95" t="s">
        <v>229</v>
      </c>
      <c r="E14" s="90">
        <v>0.8</v>
      </c>
      <c r="F14" s="92">
        <f>ROUND(F10*64/1000,0)</f>
        <v>2</v>
      </c>
      <c r="G14" s="177"/>
      <c r="I14" s="85" t="s">
        <v>233</v>
      </c>
    </row>
    <row r="15" spans="1:9" ht="16.5" customHeight="1">
      <c r="A15" s="65" t="s">
        <v>119</v>
      </c>
      <c r="B15" s="65">
        <v>4463</v>
      </c>
      <c r="C15" s="88" t="s">
        <v>210</v>
      </c>
      <c r="D15" s="94"/>
      <c r="E15" s="90">
        <v>0.8</v>
      </c>
      <c r="F15" s="91">
        <f>ROUND(3324*70/100*99/100,0)</f>
        <v>2304</v>
      </c>
      <c r="G15" s="177" t="s">
        <v>7</v>
      </c>
      <c r="I15" s="85" t="s">
        <v>173</v>
      </c>
    </row>
    <row r="16" spans="1:9" ht="16.5" customHeight="1">
      <c r="A16" s="65" t="s">
        <v>119</v>
      </c>
      <c r="B16" s="65">
        <v>4464</v>
      </c>
      <c r="C16" s="88" t="s">
        <v>210</v>
      </c>
      <c r="D16" s="95" t="s">
        <v>22</v>
      </c>
      <c r="E16" s="90">
        <v>0.8</v>
      </c>
      <c r="F16" s="92">
        <f>ROUND(F15*92/1000,0)</f>
        <v>212</v>
      </c>
      <c r="G16" s="177"/>
      <c r="I16" s="85" t="s">
        <v>230</v>
      </c>
    </row>
    <row r="17" spans="1:9" ht="16.5" customHeight="1">
      <c r="A17" s="65" t="s">
        <v>119</v>
      </c>
      <c r="B17" s="65">
        <v>4465</v>
      </c>
      <c r="C17" s="88" t="s">
        <v>210</v>
      </c>
      <c r="D17" s="95" t="s">
        <v>23</v>
      </c>
      <c r="E17" s="90">
        <v>0.8</v>
      </c>
      <c r="F17" s="92">
        <f>ROUND(F15*90/1000,0)</f>
        <v>207</v>
      </c>
      <c r="G17" s="177"/>
      <c r="I17" s="85" t="s">
        <v>232</v>
      </c>
    </row>
    <row r="18" spans="1:9">
      <c r="A18" s="65" t="s">
        <v>119</v>
      </c>
      <c r="B18" s="65">
        <v>4466</v>
      </c>
      <c r="C18" s="88" t="s">
        <v>210</v>
      </c>
      <c r="D18" s="95" t="s">
        <v>24</v>
      </c>
      <c r="E18" s="90">
        <v>0.8</v>
      </c>
      <c r="F18" s="92">
        <f>ROUND(F15*80/1000,0)</f>
        <v>184</v>
      </c>
      <c r="G18" s="177"/>
      <c r="I18" s="85" t="s">
        <v>231</v>
      </c>
    </row>
    <row r="19" spans="1:9">
      <c r="A19" s="65" t="s">
        <v>119</v>
      </c>
      <c r="B19" s="65">
        <v>4467</v>
      </c>
      <c r="C19" s="88" t="s">
        <v>210</v>
      </c>
      <c r="D19" s="95" t="s">
        <v>229</v>
      </c>
      <c r="E19" s="90">
        <v>0.8</v>
      </c>
      <c r="F19" s="92">
        <f>ROUND(F15*64/1000,0)</f>
        <v>147</v>
      </c>
      <c r="G19" s="177"/>
      <c r="I19" s="85" t="s">
        <v>233</v>
      </c>
    </row>
    <row r="20" spans="1:9" ht="18" customHeight="1">
      <c r="A20" s="65" t="s">
        <v>119</v>
      </c>
      <c r="B20" s="65">
        <v>4470</v>
      </c>
      <c r="C20" s="88" t="s">
        <v>211</v>
      </c>
      <c r="D20" s="94"/>
      <c r="E20" s="90">
        <v>0.8</v>
      </c>
      <c r="F20" s="92">
        <f>ROUND(F15/30.42,0)</f>
        <v>76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4471</v>
      </c>
      <c r="C21" s="88" t="s">
        <v>211</v>
      </c>
      <c r="D21" s="95" t="s">
        <v>22</v>
      </c>
      <c r="E21" s="90">
        <v>0.8</v>
      </c>
      <c r="F21" s="92">
        <f>ROUND(F20*92/1000,0)</f>
        <v>7</v>
      </c>
      <c r="G21" s="177"/>
      <c r="I21" s="85" t="s">
        <v>230</v>
      </c>
    </row>
    <row r="22" spans="1:9" ht="16.5" customHeight="1">
      <c r="A22" s="65" t="s">
        <v>119</v>
      </c>
      <c r="B22" s="65">
        <v>4472</v>
      </c>
      <c r="C22" s="88" t="s">
        <v>211</v>
      </c>
      <c r="D22" s="95" t="s">
        <v>23</v>
      </c>
      <c r="E22" s="90">
        <v>0.8</v>
      </c>
      <c r="F22" s="92">
        <f>ROUND(F20*90/1000,0)</f>
        <v>7</v>
      </c>
      <c r="G22" s="177"/>
      <c r="I22" s="85" t="s">
        <v>232</v>
      </c>
    </row>
    <row r="23" spans="1:9" ht="16.5" customHeight="1">
      <c r="A23" s="65" t="s">
        <v>119</v>
      </c>
      <c r="B23" s="65">
        <v>4473</v>
      </c>
      <c r="C23" s="88" t="s">
        <v>211</v>
      </c>
      <c r="D23" s="95" t="s">
        <v>24</v>
      </c>
      <c r="E23" s="90">
        <v>0.8</v>
      </c>
      <c r="F23" s="92">
        <f>ROUND(F20*80/1000,0)</f>
        <v>6</v>
      </c>
      <c r="G23" s="177"/>
      <c r="I23" s="85" t="s">
        <v>231</v>
      </c>
    </row>
    <row r="24" spans="1:9" ht="16.5" customHeight="1">
      <c r="A24" s="65" t="s">
        <v>119</v>
      </c>
      <c r="B24" s="65">
        <v>4474</v>
      </c>
      <c r="C24" s="88" t="s">
        <v>211</v>
      </c>
      <c r="D24" s="95" t="s">
        <v>229</v>
      </c>
      <c r="E24" s="90">
        <v>0.8</v>
      </c>
      <c r="F24" s="92">
        <f>ROUND(F20*64/1000,0)</f>
        <v>5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50F56-F3E9-45DD-95A7-636BF5808F14}">
  <sheetPr codeName="Sheet26">
    <tabColor rgb="FF00B0F0"/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17</v>
      </c>
      <c r="B1" s="48" t="s">
        <v>179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4477</v>
      </c>
      <c r="C5" s="88" t="s">
        <v>208</v>
      </c>
      <c r="D5" s="89"/>
      <c r="E5" s="90">
        <v>0.8</v>
      </c>
      <c r="F5" s="91">
        <f>ROUND(1651*70/100*99/100*99/100,0)</f>
        <v>1133</v>
      </c>
      <c r="G5" s="177" t="s">
        <v>7</v>
      </c>
      <c r="I5" s="85" t="s">
        <v>174</v>
      </c>
    </row>
    <row r="6" spans="1:9">
      <c r="A6" s="65" t="s">
        <v>119</v>
      </c>
      <c r="B6" s="65">
        <v>4478</v>
      </c>
      <c r="C6" s="88" t="s">
        <v>208</v>
      </c>
      <c r="D6" s="95" t="s">
        <v>22</v>
      </c>
      <c r="E6" s="90">
        <v>0.8</v>
      </c>
      <c r="F6" s="92">
        <f>ROUND(F5*92/1000,0)</f>
        <v>104</v>
      </c>
      <c r="G6" s="177"/>
      <c r="I6" s="85" t="s">
        <v>230</v>
      </c>
    </row>
    <row r="7" spans="1:9">
      <c r="A7" s="65" t="s">
        <v>119</v>
      </c>
      <c r="B7" s="65">
        <v>4479</v>
      </c>
      <c r="C7" s="88" t="s">
        <v>208</v>
      </c>
      <c r="D7" s="95" t="s">
        <v>23</v>
      </c>
      <c r="E7" s="90">
        <v>0.8</v>
      </c>
      <c r="F7" s="92">
        <f>ROUND(F5*90/1000,0)</f>
        <v>102</v>
      </c>
      <c r="G7" s="177"/>
      <c r="I7" s="85" t="s">
        <v>232</v>
      </c>
    </row>
    <row r="8" spans="1:9">
      <c r="A8" s="65" t="s">
        <v>119</v>
      </c>
      <c r="B8" s="65">
        <v>4480</v>
      </c>
      <c r="C8" s="88" t="s">
        <v>208</v>
      </c>
      <c r="D8" s="95" t="s">
        <v>24</v>
      </c>
      <c r="E8" s="90">
        <v>0.8</v>
      </c>
      <c r="F8" s="92">
        <f>ROUND(F5*80/1000,0)</f>
        <v>91</v>
      </c>
      <c r="G8" s="177"/>
      <c r="I8" s="85" t="s">
        <v>231</v>
      </c>
    </row>
    <row r="9" spans="1:9" ht="16.5" customHeight="1">
      <c r="A9" s="65" t="s">
        <v>119</v>
      </c>
      <c r="B9" s="65">
        <v>4481</v>
      </c>
      <c r="C9" s="88" t="s">
        <v>208</v>
      </c>
      <c r="D9" s="95" t="s">
        <v>229</v>
      </c>
      <c r="E9" s="90">
        <v>0.8</v>
      </c>
      <c r="F9" s="92">
        <f>ROUND(F5*64/1000,0)</f>
        <v>73</v>
      </c>
      <c r="G9" s="177"/>
      <c r="I9" s="85" t="s">
        <v>233</v>
      </c>
    </row>
    <row r="10" spans="1:9" ht="16.5" customHeight="1">
      <c r="A10" s="65" t="s">
        <v>119</v>
      </c>
      <c r="B10" s="65">
        <v>4484</v>
      </c>
      <c r="C10" s="88" t="s">
        <v>212</v>
      </c>
      <c r="D10" s="89"/>
      <c r="E10" s="90">
        <v>0.8</v>
      </c>
      <c r="F10" s="93">
        <f>ROUND(F5/30.42,0)</f>
        <v>37</v>
      </c>
      <c r="G10" s="177" t="s">
        <v>8</v>
      </c>
      <c r="I10" s="85" t="s">
        <v>171</v>
      </c>
    </row>
    <row r="11" spans="1:9">
      <c r="A11" s="65" t="s">
        <v>119</v>
      </c>
      <c r="B11" s="65">
        <v>4485</v>
      </c>
      <c r="C11" s="88" t="s">
        <v>212</v>
      </c>
      <c r="D11" s="95" t="s">
        <v>22</v>
      </c>
      <c r="E11" s="90">
        <v>0.8</v>
      </c>
      <c r="F11" s="92">
        <f>ROUND(F10*92/1000,0)</f>
        <v>3</v>
      </c>
      <c r="G11" s="177"/>
      <c r="I11" s="85" t="s">
        <v>230</v>
      </c>
    </row>
    <row r="12" spans="1:9">
      <c r="A12" s="65" t="s">
        <v>119</v>
      </c>
      <c r="B12" s="65">
        <v>4486</v>
      </c>
      <c r="C12" s="88" t="s">
        <v>212</v>
      </c>
      <c r="D12" s="95" t="s">
        <v>23</v>
      </c>
      <c r="E12" s="90">
        <v>0.8</v>
      </c>
      <c r="F12" s="92">
        <f>ROUND(F10*90/1000,0)</f>
        <v>3</v>
      </c>
      <c r="G12" s="177"/>
      <c r="I12" s="85" t="s">
        <v>232</v>
      </c>
    </row>
    <row r="13" spans="1:9">
      <c r="A13" s="65" t="s">
        <v>119</v>
      </c>
      <c r="B13" s="65">
        <v>4487</v>
      </c>
      <c r="C13" s="88" t="s">
        <v>212</v>
      </c>
      <c r="D13" s="95" t="s">
        <v>24</v>
      </c>
      <c r="E13" s="90">
        <v>0.8</v>
      </c>
      <c r="F13" s="92">
        <f>ROUND(F10*80/1000,0)</f>
        <v>3</v>
      </c>
      <c r="G13" s="177"/>
      <c r="I13" s="85" t="s">
        <v>231</v>
      </c>
    </row>
    <row r="14" spans="1:9" ht="16.5" customHeight="1">
      <c r="A14" s="65" t="s">
        <v>119</v>
      </c>
      <c r="B14" s="65">
        <v>4488</v>
      </c>
      <c r="C14" s="88" t="s">
        <v>212</v>
      </c>
      <c r="D14" s="95" t="s">
        <v>229</v>
      </c>
      <c r="E14" s="90">
        <v>0.8</v>
      </c>
      <c r="F14" s="92">
        <f>ROUND(F10*64/1000,0)</f>
        <v>2</v>
      </c>
      <c r="G14" s="177"/>
      <c r="I14" s="85" t="s">
        <v>233</v>
      </c>
    </row>
    <row r="15" spans="1:9" ht="16.5" customHeight="1">
      <c r="A15" s="65" t="s">
        <v>119</v>
      </c>
      <c r="B15" s="65">
        <v>4491</v>
      </c>
      <c r="C15" s="88" t="s">
        <v>213</v>
      </c>
      <c r="D15" s="94"/>
      <c r="E15" s="90">
        <v>0.8</v>
      </c>
      <c r="F15" s="91">
        <f>ROUND(3324*70/100*99/100*99/100,0)</f>
        <v>2280</v>
      </c>
      <c r="G15" s="177" t="s">
        <v>7</v>
      </c>
      <c r="I15" s="85" t="s">
        <v>174</v>
      </c>
    </row>
    <row r="16" spans="1:9" ht="16.5" customHeight="1">
      <c r="A16" s="65" t="s">
        <v>119</v>
      </c>
      <c r="B16" s="65">
        <v>4492</v>
      </c>
      <c r="C16" s="88" t="s">
        <v>213</v>
      </c>
      <c r="D16" s="95" t="s">
        <v>22</v>
      </c>
      <c r="E16" s="90">
        <v>0.8</v>
      </c>
      <c r="F16" s="92">
        <f>ROUND(F15*92/1000,0)</f>
        <v>210</v>
      </c>
      <c r="G16" s="177"/>
      <c r="I16" s="85" t="s">
        <v>230</v>
      </c>
    </row>
    <row r="17" spans="1:9" ht="16.5" customHeight="1">
      <c r="A17" s="65" t="s">
        <v>119</v>
      </c>
      <c r="B17" s="65">
        <v>4493</v>
      </c>
      <c r="C17" s="88" t="s">
        <v>213</v>
      </c>
      <c r="D17" s="95" t="s">
        <v>23</v>
      </c>
      <c r="E17" s="90">
        <v>0.8</v>
      </c>
      <c r="F17" s="92">
        <f>ROUND(F15*90/1000,0)</f>
        <v>205</v>
      </c>
      <c r="G17" s="177"/>
      <c r="I17" s="85" t="s">
        <v>232</v>
      </c>
    </row>
    <row r="18" spans="1:9">
      <c r="A18" s="65" t="s">
        <v>119</v>
      </c>
      <c r="B18" s="65">
        <v>4494</v>
      </c>
      <c r="C18" s="88" t="s">
        <v>213</v>
      </c>
      <c r="D18" s="95" t="s">
        <v>24</v>
      </c>
      <c r="E18" s="90">
        <v>0.8</v>
      </c>
      <c r="F18" s="92">
        <f>ROUND(F15*80/1000,0)</f>
        <v>182</v>
      </c>
      <c r="G18" s="177"/>
      <c r="I18" s="85" t="s">
        <v>231</v>
      </c>
    </row>
    <row r="19" spans="1:9">
      <c r="A19" s="65" t="s">
        <v>119</v>
      </c>
      <c r="B19" s="65">
        <v>4495</v>
      </c>
      <c r="C19" s="88" t="s">
        <v>213</v>
      </c>
      <c r="D19" s="95" t="s">
        <v>229</v>
      </c>
      <c r="E19" s="90">
        <v>0.8</v>
      </c>
      <c r="F19" s="92">
        <f>ROUND(F15*64/1000,0)</f>
        <v>146</v>
      </c>
      <c r="G19" s="177"/>
      <c r="I19" s="85" t="s">
        <v>233</v>
      </c>
    </row>
    <row r="20" spans="1:9" ht="18" customHeight="1">
      <c r="A20" s="65" t="s">
        <v>119</v>
      </c>
      <c r="B20" s="65">
        <v>4498</v>
      </c>
      <c r="C20" s="88" t="s">
        <v>214</v>
      </c>
      <c r="D20" s="94"/>
      <c r="E20" s="90">
        <v>0.8</v>
      </c>
      <c r="F20" s="92">
        <f>ROUND(F15/30.42,0)</f>
        <v>75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4499</v>
      </c>
      <c r="C21" s="88" t="s">
        <v>214</v>
      </c>
      <c r="D21" s="95" t="s">
        <v>22</v>
      </c>
      <c r="E21" s="90">
        <v>0.8</v>
      </c>
      <c r="F21" s="92">
        <f>ROUND(F20*92/1000,0)</f>
        <v>7</v>
      </c>
      <c r="G21" s="177"/>
      <c r="I21" s="85" t="s">
        <v>230</v>
      </c>
    </row>
    <row r="22" spans="1:9" ht="16.5" customHeight="1">
      <c r="A22" s="65" t="s">
        <v>119</v>
      </c>
      <c r="B22" s="65">
        <v>4500</v>
      </c>
      <c r="C22" s="88" t="s">
        <v>214</v>
      </c>
      <c r="D22" s="95" t="s">
        <v>23</v>
      </c>
      <c r="E22" s="90">
        <v>0.8</v>
      </c>
      <c r="F22" s="92">
        <f>ROUND(F20*90/1000,0)</f>
        <v>7</v>
      </c>
      <c r="G22" s="177"/>
      <c r="I22" s="85" t="s">
        <v>232</v>
      </c>
    </row>
    <row r="23" spans="1:9" ht="16.5" customHeight="1">
      <c r="A23" s="65" t="s">
        <v>119</v>
      </c>
      <c r="B23" s="65">
        <v>4501</v>
      </c>
      <c r="C23" s="88" t="s">
        <v>214</v>
      </c>
      <c r="D23" s="95" t="s">
        <v>24</v>
      </c>
      <c r="E23" s="90">
        <v>0.8</v>
      </c>
      <c r="F23" s="92">
        <f>ROUND(F20*80/1000,0)</f>
        <v>6</v>
      </c>
      <c r="G23" s="177"/>
      <c r="I23" s="85" t="s">
        <v>231</v>
      </c>
    </row>
    <row r="24" spans="1:9" ht="16.5" customHeight="1">
      <c r="A24" s="65" t="s">
        <v>119</v>
      </c>
      <c r="B24" s="65">
        <v>4502</v>
      </c>
      <c r="C24" s="88" t="s">
        <v>214</v>
      </c>
      <c r="D24" s="95" t="s">
        <v>229</v>
      </c>
      <c r="E24" s="90">
        <v>0.8</v>
      </c>
      <c r="F24" s="92">
        <f>ROUND(F20*64/1000,0)</f>
        <v>5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ED85B-731D-497D-8D81-426BD10E5167}">
  <sheetPr codeName="Sheet27">
    <tabColor rgb="FF92D050"/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18</v>
      </c>
      <c r="B1" s="48" t="s">
        <v>145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6">
        <v>1500</v>
      </c>
      <c r="C5" s="88" t="s">
        <v>121</v>
      </c>
      <c r="D5" s="89"/>
      <c r="E5" s="90">
        <v>0.7</v>
      </c>
      <c r="F5" s="91">
        <v>1651</v>
      </c>
      <c r="G5" s="177" t="s">
        <v>7</v>
      </c>
      <c r="I5" s="85" t="s">
        <v>124</v>
      </c>
    </row>
    <row r="6" spans="1:9">
      <c r="A6" s="65" t="s">
        <v>119</v>
      </c>
      <c r="B6" s="66">
        <v>1501</v>
      </c>
      <c r="C6" s="88" t="s">
        <v>121</v>
      </c>
      <c r="D6" s="95" t="s">
        <v>22</v>
      </c>
      <c r="E6" s="90">
        <v>0.7</v>
      </c>
      <c r="F6" s="92">
        <f>ROUND(F5*92/1000,0)</f>
        <v>152</v>
      </c>
      <c r="G6" s="177"/>
      <c r="I6" s="85" t="s">
        <v>230</v>
      </c>
    </row>
    <row r="7" spans="1:9">
      <c r="A7" s="65" t="s">
        <v>119</v>
      </c>
      <c r="B7" s="66">
        <v>1502</v>
      </c>
      <c r="C7" s="88" t="s">
        <v>121</v>
      </c>
      <c r="D7" s="95" t="s">
        <v>23</v>
      </c>
      <c r="E7" s="90">
        <v>0.7</v>
      </c>
      <c r="F7" s="92">
        <f>ROUND(F5*90/1000,0)</f>
        <v>149</v>
      </c>
      <c r="G7" s="177"/>
      <c r="I7" s="85" t="s">
        <v>232</v>
      </c>
    </row>
    <row r="8" spans="1:9">
      <c r="A8" s="65" t="s">
        <v>119</v>
      </c>
      <c r="B8" s="66">
        <v>1503</v>
      </c>
      <c r="C8" s="88" t="s">
        <v>121</v>
      </c>
      <c r="D8" s="95" t="s">
        <v>24</v>
      </c>
      <c r="E8" s="90">
        <v>0.7</v>
      </c>
      <c r="F8" s="92">
        <f>ROUND(F5*80/1000,0)</f>
        <v>132</v>
      </c>
      <c r="G8" s="177"/>
      <c r="I8" s="85" t="s">
        <v>231</v>
      </c>
    </row>
    <row r="9" spans="1:9" ht="16.5" customHeight="1">
      <c r="A9" s="65" t="s">
        <v>119</v>
      </c>
      <c r="B9" s="61">
        <v>2049</v>
      </c>
      <c r="C9" s="88" t="s">
        <v>121</v>
      </c>
      <c r="D9" s="95" t="s">
        <v>229</v>
      </c>
      <c r="E9" s="90">
        <v>0.7</v>
      </c>
      <c r="F9" s="92">
        <f>ROUND(F5*64/1000,0)</f>
        <v>106</v>
      </c>
      <c r="G9" s="177"/>
      <c r="I9" s="85" t="s">
        <v>233</v>
      </c>
    </row>
    <row r="10" spans="1:9" ht="16.5" customHeight="1">
      <c r="A10" s="65" t="s">
        <v>119</v>
      </c>
      <c r="B10" s="66">
        <v>1506</v>
      </c>
      <c r="C10" s="88" t="s">
        <v>122</v>
      </c>
      <c r="D10" s="89"/>
      <c r="E10" s="90">
        <v>0.7</v>
      </c>
      <c r="F10" s="93">
        <f>ROUND(F5/30.42,0)</f>
        <v>54</v>
      </c>
      <c r="G10" s="177" t="s">
        <v>8</v>
      </c>
      <c r="I10" s="85" t="s">
        <v>171</v>
      </c>
    </row>
    <row r="11" spans="1:9">
      <c r="A11" s="65" t="s">
        <v>119</v>
      </c>
      <c r="B11" s="66">
        <v>1507</v>
      </c>
      <c r="C11" s="88" t="s">
        <v>122</v>
      </c>
      <c r="D11" s="95" t="s">
        <v>22</v>
      </c>
      <c r="E11" s="90">
        <v>0.7</v>
      </c>
      <c r="F11" s="92">
        <f>ROUND(F10*92/1000,0)</f>
        <v>5</v>
      </c>
      <c r="G11" s="177"/>
      <c r="I11" s="85" t="s">
        <v>230</v>
      </c>
    </row>
    <row r="12" spans="1:9">
      <c r="A12" s="65" t="s">
        <v>119</v>
      </c>
      <c r="B12" s="66">
        <v>1508</v>
      </c>
      <c r="C12" s="88" t="s">
        <v>122</v>
      </c>
      <c r="D12" s="95" t="s">
        <v>23</v>
      </c>
      <c r="E12" s="90">
        <v>0.7</v>
      </c>
      <c r="F12" s="92">
        <f>ROUND(F10*90/1000,0)</f>
        <v>5</v>
      </c>
      <c r="G12" s="177"/>
      <c r="I12" s="85" t="s">
        <v>232</v>
      </c>
    </row>
    <row r="13" spans="1:9">
      <c r="A13" s="65" t="s">
        <v>119</v>
      </c>
      <c r="B13" s="66">
        <v>1509</v>
      </c>
      <c r="C13" s="88" t="s">
        <v>122</v>
      </c>
      <c r="D13" s="95" t="s">
        <v>24</v>
      </c>
      <c r="E13" s="90">
        <v>0.7</v>
      </c>
      <c r="F13" s="92">
        <f>ROUND(F10*80/1000,0)</f>
        <v>4</v>
      </c>
      <c r="G13" s="177"/>
      <c r="I13" s="85" t="s">
        <v>231</v>
      </c>
    </row>
    <row r="14" spans="1:9" ht="16.5" customHeight="1">
      <c r="A14" s="65" t="s">
        <v>119</v>
      </c>
      <c r="B14" s="61">
        <v>2051</v>
      </c>
      <c r="C14" s="88" t="s">
        <v>122</v>
      </c>
      <c r="D14" s="95" t="s">
        <v>229</v>
      </c>
      <c r="E14" s="90">
        <v>0.7</v>
      </c>
      <c r="F14" s="92">
        <f>ROUND(F10*64/1000,0)</f>
        <v>3</v>
      </c>
      <c r="G14" s="177"/>
      <c r="I14" s="85" t="s">
        <v>233</v>
      </c>
    </row>
    <row r="15" spans="1:9" ht="16.5" customHeight="1">
      <c r="A15" s="65" t="s">
        <v>119</v>
      </c>
      <c r="B15" s="66">
        <v>1512</v>
      </c>
      <c r="C15" s="88" t="s">
        <v>35</v>
      </c>
      <c r="D15" s="94"/>
      <c r="E15" s="90">
        <v>0.7</v>
      </c>
      <c r="F15" s="91">
        <v>3324</v>
      </c>
      <c r="G15" s="177" t="s">
        <v>7</v>
      </c>
      <c r="I15" s="85" t="s">
        <v>123</v>
      </c>
    </row>
    <row r="16" spans="1:9" ht="16.5" customHeight="1">
      <c r="A16" s="65" t="s">
        <v>119</v>
      </c>
      <c r="B16" s="66">
        <v>1513</v>
      </c>
      <c r="C16" s="88" t="s">
        <v>35</v>
      </c>
      <c r="D16" s="95" t="s">
        <v>22</v>
      </c>
      <c r="E16" s="90">
        <v>0.7</v>
      </c>
      <c r="F16" s="92">
        <f>ROUND(F15*92/1000,0)</f>
        <v>306</v>
      </c>
      <c r="G16" s="177"/>
      <c r="I16" s="85" t="s">
        <v>230</v>
      </c>
    </row>
    <row r="17" spans="1:9" ht="16.5" customHeight="1">
      <c r="A17" s="65" t="s">
        <v>119</v>
      </c>
      <c r="B17" s="66">
        <v>1514</v>
      </c>
      <c r="C17" s="88" t="s">
        <v>35</v>
      </c>
      <c r="D17" s="95" t="s">
        <v>23</v>
      </c>
      <c r="E17" s="90">
        <v>0.7</v>
      </c>
      <c r="F17" s="92">
        <f>ROUND(F15*90/1000,0)</f>
        <v>299</v>
      </c>
      <c r="G17" s="177"/>
      <c r="I17" s="85" t="s">
        <v>232</v>
      </c>
    </row>
    <row r="18" spans="1:9">
      <c r="A18" s="65" t="s">
        <v>119</v>
      </c>
      <c r="B18" s="66">
        <v>1515</v>
      </c>
      <c r="C18" s="88" t="s">
        <v>35</v>
      </c>
      <c r="D18" s="95" t="s">
        <v>24</v>
      </c>
      <c r="E18" s="90">
        <v>0.7</v>
      </c>
      <c r="F18" s="92">
        <f>ROUND(F15*80/1000,0)</f>
        <v>266</v>
      </c>
      <c r="G18" s="177"/>
      <c r="I18" s="85" t="s">
        <v>231</v>
      </c>
    </row>
    <row r="19" spans="1:9">
      <c r="A19" s="65" t="s">
        <v>119</v>
      </c>
      <c r="B19" s="61">
        <v>2053</v>
      </c>
      <c r="C19" s="88" t="s">
        <v>35</v>
      </c>
      <c r="D19" s="95" t="s">
        <v>229</v>
      </c>
      <c r="E19" s="90">
        <v>0.7</v>
      </c>
      <c r="F19" s="92">
        <f>ROUND(F15*64/1000,0)</f>
        <v>213</v>
      </c>
      <c r="G19" s="177"/>
      <c r="I19" s="85" t="s">
        <v>233</v>
      </c>
    </row>
    <row r="20" spans="1:9" ht="18" customHeight="1">
      <c r="A20" s="65" t="s">
        <v>119</v>
      </c>
      <c r="B20" s="66">
        <v>1518</v>
      </c>
      <c r="C20" s="88" t="s">
        <v>125</v>
      </c>
      <c r="D20" s="94"/>
      <c r="E20" s="90">
        <v>0.7</v>
      </c>
      <c r="F20" s="92">
        <f>ROUND(F15/30.42,0)</f>
        <v>109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6">
        <v>1519</v>
      </c>
      <c r="C21" s="88" t="s">
        <v>125</v>
      </c>
      <c r="D21" s="95" t="s">
        <v>22</v>
      </c>
      <c r="E21" s="90">
        <v>0.7</v>
      </c>
      <c r="F21" s="92">
        <f>ROUND(F20*92/1000,0)</f>
        <v>10</v>
      </c>
      <c r="G21" s="177"/>
      <c r="I21" s="85" t="s">
        <v>230</v>
      </c>
    </row>
    <row r="22" spans="1:9" ht="16.5" customHeight="1">
      <c r="A22" s="65" t="s">
        <v>119</v>
      </c>
      <c r="B22" s="66">
        <v>1520</v>
      </c>
      <c r="C22" s="88" t="s">
        <v>125</v>
      </c>
      <c r="D22" s="95" t="s">
        <v>23</v>
      </c>
      <c r="E22" s="90">
        <v>0.7</v>
      </c>
      <c r="F22" s="92">
        <f>ROUND(F20*90/1000,0)</f>
        <v>10</v>
      </c>
      <c r="G22" s="177"/>
      <c r="I22" s="85" t="s">
        <v>232</v>
      </c>
    </row>
    <row r="23" spans="1:9" ht="16.5" customHeight="1">
      <c r="A23" s="65" t="s">
        <v>119</v>
      </c>
      <c r="B23" s="66">
        <v>1521</v>
      </c>
      <c r="C23" s="88" t="s">
        <v>125</v>
      </c>
      <c r="D23" s="95" t="s">
        <v>24</v>
      </c>
      <c r="E23" s="90">
        <v>0.7</v>
      </c>
      <c r="F23" s="92">
        <f>ROUND(F20*80/1000,0)</f>
        <v>9</v>
      </c>
      <c r="G23" s="177"/>
      <c r="I23" s="85" t="s">
        <v>231</v>
      </c>
    </row>
    <row r="24" spans="1:9" ht="16.5" customHeight="1">
      <c r="A24" s="65" t="s">
        <v>119</v>
      </c>
      <c r="B24" s="61">
        <v>2055</v>
      </c>
      <c r="C24" s="88" t="s">
        <v>125</v>
      </c>
      <c r="D24" s="95" t="s">
        <v>229</v>
      </c>
      <c r="E24" s="90">
        <v>0.7</v>
      </c>
      <c r="F24" s="92">
        <f>ROUND(F20*64/1000,0)</f>
        <v>7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Z71"/>
  <sheetViews>
    <sheetView topLeftCell="A37" workbookViewId="0">
      <selection activeCell="D48" sqref="D48:G51"/>
    </sheetView>
  </sheetViews>
  <sheetFormatPr defaultRowHeight="16.5"/>
  <cols>
    <col min="1" max="2" width="4.5" style="3" customWidth="1"/>
    <col min="3" max="3" width="25.58203125" style="4" bestFit="1" customWidth="1"/>
    <col min="4" max="21" width="4.25" style="2" customWidth="1"/>
    <col min="22" max="22" width="5" style="2" customWidth="1"/>
    <col min="23" max="24" width="4.08203125" style="2" customWidth="1"/>
    <col min="25" max="25" width="7.5" style="2" bestFit="1" customWidth="1"/>
    <col min="26" max="26" width="10" style="42" bestFit="1" customWidth="1"/>
    <col min="27" max="16384" width="8.6640625" style="2"/>
  </cols>
  <sheetData>
    <row r="1" spans="1:26">
      <c r="A1" s="3">
        <v>1</v>
      </c>
      <c r="B1" s="13" t="s">
        <v>49</v>
      </c>
    </row>
    <row r="2" spans="1:26">
      <c r="B2" s="13" t="s">
        <v>29</v>
      </c>
    </row>
    <row r="3" spans="1:26" s="1" customFormat="1" ht="17.5" customHeight="1">
      <c r="A3" s="113" t="s">
        <v>0</v>
      </c>
      <c r="B3" s="114"/>
      <c r="C3" s="108" t="s">
        <v>1</v>
      </c>
      <c r="D3" s="115" t="s">
        <v>2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7"/>
      <c r="Y3" s="110" t="s">
        <v>3</v>
      </c>
      <c r="Z3" s="108" t="s">
        <v>4</v>
      </c>
    </row>
    <row r="4" spans="1:26" s="1" customFormat="1" ht="17.5" customHeight="1">
      <c r="A4" s="47" t="s">
        <v>5</v>
      </c>
      <c r="B4" s="47" t="s">
        <v>6</v>
      </c>
      <c r="C4" s="109"/>
      <c r="D4" s="118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20"/>
      <c r="Y4" s="111"/>
      <c r="Z4" s="109"/>
    </row>
    <row r="5" spans="1:26" ht="16.5" customHeight="1">
      <c r="A5" s="5" t="s">
        <v>50</v>
      </c>
      <c r="B5" s="37">
        <v>1111</v>
      </c>
      <c r="C5" s="6" t="s">
        <v>30</v>
      </c>
      <c r="D5" s="127" t="s">
        <v>12</v>
      </c>
      <c r="E5" s="132"/>
      <c r="F5" s="132"/>
      <c r="G5" s="127"/>
      <c r="H5" s="130" t="s">
        <v>60</v>
      </c>
      <c r="I5" s="130"/>
      <c r="J5" s="131"/>
      <c r="K5" s="131"/>
      <c r="L5" s="130"/>
      <c r="M5" s="130"/>
      <c r="N5" s="9"/>
      <c r="O5" s="10"/>
      <c r="P5" s="10"/>
      <c r="Q5" s="10"/>
      <c r="R5" s="10"/>
      <c r="S5" s="10"/>
      <c r="T5" s="10"/>
      <c r="U5" s="10"/>
      <c r="V5" s="10"/>
      <c r="W5" s="10"/>
      <c r="X5" s="11"/>
      <c r="Y5" s="8">
        <v>1798</v>
      </c>
      <c r="Z5" s="15" t="s">
        <v>7</v>
      </c>
    </row>
    <row r="6" spans="1:26">
      <c r="A6" s="5" t="s">
        <v>50</v>
      </c>
      <c r="B6" s="37">
        <v>1112</v>
      </c>
      <c r="C6" s="6" t="s">
        <v>31</v>
      </c>
      <c r="D6" s="127"/>
      <c r="E6" s="132"/>
      <c r="F6" s="132"/>
      <c r="G6" s="127"/>
      <c r="H6" s="130"/>
      <c r="I6" s="130"/>
      <c r="J6" s="131"/>
      <c r="K6" s="131"/>
      <c r="L6" s="130"/>
      <c r="M6" s="130"/>
      <c r="N6" s="2" t="s">
        <v>15</v>
      </c>
      <c r="V6" s="54">
        <v>59</v>
      </c>
      <c r="W6" s="2" t="s">
        <v>11</v>
      </c>
      <c r="Y6" s="7">
        <v>59</v>
      </c>
      <c r="Z6" s="15" t="s">
        <v>8</v>
      </c>
    </row>
    <row r="7" spans="1:26">
      <c r="A7" s="5" t="s">
        <v>50</v>
      </c>
      <c r="B7" s="37">
        <v>1121</v>
      </c>
      <c r="C7" s="6" t="s">
        <v>32</v>
      </c>
      <c r="D7" s="127"/>
      <c r="E7" s="132"/>
      <c r="F7" s="132"/>
      <c r="G7" s="127"/>
      <c r="H7" s="130" t="s">
        <v>61</v>
      </c>
      <c r="I7" s="130"/>
      <c r="J7" s="131"/>
      <c r="K7" s="131"/>
      <c r="L7" s="130"/>
      <c r="M7" s="130"/>
      <c r="N7" s="9"/>
      <c r="O7" s="10"/>
      <c r="P7" s="10"/>
      <c r="Q7" s="10"/>
      <c r="R7" s="10"/>
      <c r="S7" s="10"/>
      <c r="T7" s="10"/>
      <c r="U7" s="10"/>
      <c r="V7" s="53"/>
      <c r="W7" s="10"/>
      <c r="X7" s="11"/>
      <c r="Y7" s="8">
        <v>3621</v>
      </c>
      <c r="Z7" s="15" t="s">
        <v>7</v>
      </c>
    </row>
    <row r="8" spans="1:26">
      <c r="A8" s="5" t="s">
        <v>50</v>
      </c>
      <c r="B8" s="37">
        <v>1122</v>
      </c>
      <c r="C8" s="6" t="s">
        <v>33</v>
      </c>
      <c r="D8" s="127"/>
      <c r="E8" s="132"/>
      <c r="F8" s="132"/>
      <c r="G8" s="127"/>
      <c r="H8" s="130"/>
      <c r="I8" s="130"/>
      <c r="J8" s="131"/>
      <c r="K8" s="131"/>
      <c r="L8" s="130"/>
      <c r="M8" s="130"/>
      <c r="N8" s="2" t="s">
        <v>15</v>
      </c>
      <c r="V8" s="54">
        <v>119</v>
      </c>
      <c r="W8" s="2" t="s">
        <v>11</v>
      </c>
      <c r="Y8" s="8">
        <v>119</v>
      </c>
      <c r="Z8" s="15" t="s">
        <v>8</v>
      </c>
    </row>
    <row r="9" spans="1:26">
      <c r="A9" s="5" t="s">
        <v>50</v>
      </c>
      <c r="B9" s="37">
        <v>1113</v>
      </c>
      <c r="C9" s="6" t="s">
        <v>34</v>
      </c>
      <c r="D9" s="127" t="s">
        <v>13</v>
      </c>
      <c r="E9" s="132"/>
      <c r="F9" s="132"/>
      <c r="G9" s="133"/>
      <c r="H9" s="29" t="s">
        <v>59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52">
        <v>436</v>
      </c>
      <c r="W9" s="24" t="s">
        <v>11</v>
      </c>
      <c r="X9" s="30"/>
      <c r="Y9" s="7">
        <v>436</v>
      </c>
      <c r="Z9" s="112" t="s">
        <v>9</v>
      </c>
    </row>
    <row r="10" spans="1:26" ht="16.5" customHeight="1">
      <c r="A10" s="5" t="s">
        <v>50</v>
      </c>
      <c r="B10" s="37">
        <v>1123</v>
      </c>
      <c r="C10" s="6" t="s">
        <v>35</v>
      </c>
      <c r="D10" s="127"/>
      <c r="E10" s="132"/>
      <c r="F10" s="132"/>
      <c r="G10" s="133"/>
      <c r="H10" s="29" t="s">
        <v>62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52">
        <v>447</v>
      </c>
      <c r="W10" s="24" t="s">
        <v>11</v>
      </c>
      <c r="X10" s="30"/>
      <c r="Y10" s="7">
        <v>447</v>
      </c>
      <c r="Z10" s="98"/>
    </row>
    <row r="11" spans="1:26" ht="16.5" customHeight="1">
      <c r="A11" s="5" t="s">
        <v>50</v>
      </c>
      <c r="B11" s="37" t="s">
        <v>100</v>
      </c>
      <c r="C11" s="6" t="s">
        <v>36</v>
      </c>
      <c r="D11" s="121" t="s">
        <v>20</v>
      </c>
      <c r="E11" s="122"/>
      <c r="F11" s="122"/>
      <c r="G11" s="121"/>
      <c r="H11" s="123"/>
      <c r="I11" s="124" t="s">
        <v>12</v>
      </c>
      <c r="J11" s="125"/>
      <c r="K11" s="125"/>
      <c r="L11" s="126"/>
      <c r="M11" s="130" t="s">
        <v>60</v>
      </c>
      <c r="N11" s="131"/>
      <c r="O11" s="130"/>
      <c r="P11" s="130"/>
      <c r="Q11" s="27"/>
      <c r="R11" s="27"/>
      <c r="S11" s="27"/>
      <c r="T11" s="27"/>
      <c r="U11" s="27"/>
      <c r="V11" s="55">
        <v>18</v>
      </c>
      <c r="W11" s="27" t="s">
        <v>17</v>
      </c>
      <c r="X11" s="28"/>
      <c r="Y11" s="7">
        <v>-18</v>
      </c>
      <c r="Z11" s="15" t="s">
        <v>7</v>
      </c>
    </row>
    <row r="12" spans="1:26">
      <c r="A12" s="5" t="s">
        <v>50</v>
      </c>
      <c r="B12" s="37" t="s">
        <v>101</v>
      </c>
      <c r="C12" s="6" t="s">
        <v>74</v>
      </c>
      <c r="D12" s="121"/>
      <c r="E12" s="122"/>
      <c r="F12" s="122"/>
      <c r="G12" s="121"/>
      <c r="H12" s="121"/>
      <c r="I12" s="124"/>
      <c r="J12" s="125"/>
      <c r="K12" s="125"/>
      <c r="L12" s="126"/>
      <c r="M12" s="130"/>
      <c r="N12" s="131"/>
      <c r="O12" s="130"/>
      <c r="P12" s="130"/>
      <c r="Q12" s="2" t="s">
        <v>15</v>
      </c>
      <c r="V12" s="54">
        <v>1</v>
      </c>
      <c r="W12" s="2" t="s">
        <v>17</v>
      </c>
      <c r="Y12" s="7">
        <v>-1</v>
      </c>
      <c r="Z12" s="15" t="s">
        <v>8</v>
      </c>
    </row>
    <row r="13" spans="1:26">
      <c r="A13" s="5" t="s">
        <v>50</v>
      </c>
      <c r="B13" s="37" t="s">
        <v>103</v>
      </c>
      <c r="C13" s="6" t="s">
        <v>37</v>
      </c>
      <c r="D13" s="121"/>
      <c r="E13" s="122"/>
      <c r="F13" s="122"/>
      <c r="G13" s="121"/>
      <c r="H13" s="121"/>
      <c r="I13" s="124"/>
      <c r="J13" s="125"/>
      <c r="K13" s="125"/>
      <c r="L13" s="126"/>
      <c r="M13" s="130" t="s">
        <v>61</v>
      </c>
      <c r="N13" s="131"/>
      <c r="O13" s="130"/>
      <c r="P13" s="130"/>
      <c r="Q13" s="10"/>
      <c r="R13" s="10"/>
      <c r="S13" s="10"/>
      <c r="T13" s="10"/>
      <c r="U13" s="10"/>
      <c r="V13" s="53">
        <v>36</v>
      </c>
      <c r="W13" s="10" t="s">
        <v>17</v>
      </c>
      <c r="X13" s="11"/>
      <c r="Y13" s="7">
        <v>-36</v>
      </c>
      <c r="Z13" s="15" t="s">
        <v>7</v>
      </c>
    </row>
    <row r="14" spans="1:26">
      <c r="A14" s="5" t="s">
        <v>50</v>
      </c>
      <c r="B14" s="37" t="s">
        <v>104</v>
      </c>
      <c r="C14" s="6" t="s">
        <v>38</v>
      </c>
      <c r="D14" s="121"/>
      <c r="E14" s="122"/>
      <c r="F14" s="122"/>
      <c r="G14" s="121"/>
      <c r="H14" s="121"/>
      <c r="I14" s="124"/>
      <c r="J14" s="125"/>
      <c r="K14" s="125"/>
      <c r="L14" s="126"/>
      <c r="M14" s="130"/>
      <c r="N14" s="131"/>
      <c r="O14" s="130"/>
      <c r="P14" s="130"/>
      <c r="Q14" s="29" t="s">
        <v>15</v>
      </c>
      <c r="R14" s="24"/>
      <c r="S14" s="24"/>
      <c r="T14" s="24"/>
      <c r="U14" s="24"/>
      <c r="V14" s="52">
        <v>1</v>
      </c>
      <c r="W14" s="24" t="s">
        <v>17</v>
      </c>
      <c r="X14" s="30"/>
      <c r="Y14" s="7">
        <v>-1</v>
      </c>
      <c r="Z14" s="15" t="s">
        <v>8</v>
      </c>
    </row>
    <row r="15" spans="1:26" ht="16.5" customHeight="1">
      <c r="A15" s="5" t="s">
        <v>50</v>
      </c>
      <c r="B15" s="37" t="s">
        <v>102</v>
      </c>
      <c r="C15" s="6" t="s">
        <v>39</v>
      </c>
      <c r="D15" s="121"/>
      <c r="E15" s="122"/>
      <c r="F15" s="122"/>
      <c r="G15" s="121"/>
      <c r="H15" s="121"/>
      <c r="I15" s="127" t="s">
        <v>13</v>
      </c>
      <c r="J15" s="128"/>
      <c r="K15" s="128"/>
      <c r="L15" s="129"/>
      <c r="M15" s="29" t="s">
        <v>64</v>
      </c>
      <c r="N15" s="24"/>
      <c r="O15" s="24"/>
      <c r="P15" s="24"/>
      <c r="Q15" s="27"/>
      <c r="R15" s="27"/>
      <c r="S15" s="27"/>
      <c r="V15" s="54">
        <v>4</v>
      </c>
      <c r="W15" s="2" t="s">
        <v>17</v>
      </c>
      <c r="Y15" s="7">
        <v>-4</v>
      </c>
      <c r="Z15" s="112" t="s">
        <v>9</v>
      </c>
    </row>
    <row r="16" spans="1:26" ht="16.5" customHeight="1">
      <c r="A16" s="5" t="s">
        <v>50</v>
      </c>
      <c r="B16" s="37" t="s">
        <v>105</v>
      </c>
      <c r="C16" s="6" t="s">
        <v>40</v>
      </c>
      <c r="D16" s="121"/>
      <c r="E16" s="122"/>
      <c r="F16" s="122"/>
      <c r="G16" s="121"/>
      <c r="H16" s="121"/>
      <c r="I16" s="127"/>
      <c r="J16" s="128"/>
      <c r="K16" s="128"/>
      <c r="L16" s="129"/>
      <c r="M16" s="29" t="s">
        <v>61</v>
      </c>
      <c r="N16" s="24"/>
      <c r="O16" s="24"/>
      <c r="P16" s="24"/>
      <c r="Q16" s="24"/>
      <c r="R16" s="24"/>
      <c r="S16" s="24"/>
      <c r="T16" s="10"/>
      <c r="U16" s="10"/>
      <c r="V16" s="53">
        <v>4</v>
      </c>
      <c r="W16" s="10" t="s">
        <v>17</v>
      </c>
      <c r="X16" s="11"/>
      <c r="Y16" s="7">
        <v>-4</v>
      </c>
      <c r="Z16" s="98"/>
    </row>
    <row r="17" spans="1:26" ht="16.5" customHeight="1">
      <c r="A17" s="5" t="s">
        <v>50</v>
      </c>
      <c r="B17" s="37" t="s">
        <v>106</v>
      </c>
      <c r="C17" s="6" t="s">
        <v>75</v>
      </c>
      <c r="D17" s="121" t="s">
        <v>63</v>
      </c>
      <c r="E17" s="122"/>
      <c r="F17" s="122"/>
      <c r="G17" s="121"/>
      <c r="H17" s="123"/>
      <c r="I17" s="124" t="s">
        <v>12</v>
      </c>
      <c r="J17" s="125"/>
      <c r="K17" s="125"/>
      <c r="L17" s="126"/>
      <c r="M17" s="130" t="s">
        <v>60</v>
      </c>
      <c r="N17" s="131"/>
      <c r="O17" s="130"/>
      <c r="P17" s="130"/>
      <c r="Q17" s="27"/>
      <c r="R17" s="27"/>
      <c r="S17" s="27"/>
      <c r="T17" s="27"/>
      <c r="U17" s="27"/>
      <c r="V17" s="55">
        <v>18</v>
      </c>
      <c r="W17" s="27" t="s">
        <v>17</v>
      </c>
      <c r="X17" s="28"/>
      <c r="Y17" s="7">
        <v>-18</v>
      </c>
      <c r="Z17" s="15" t="s">
        <v>7</v>
      </c>
    </row>
    <row r="18" spans="1:26">
      <c r="A18" s="5" t="s">
        <v>50</v>
      </c>
      <c r="B18" s="37" t="s">
        <v>107</v>
      </c>
      <c r="C18" s="6" t="s">
        <v>76</v>
      </c>
      <c r="D18" s="121"/>
      <c r="E18" s="122"/>
      <c r="F18" s="122"/>
      <c r="G18" s="121"/>
      <c r="H18" s="121"/>
      <c r="I18" s="124"/>
      <c r="J18" s="125"/>
      <c r="K18" s="125"/>
      <c r="L18" s="126"/>
      <c r="M18" s="130"/>
      <c r="N18" s="131"/>
      <c r="O18" s="130"/>
      <c r="P18" s="130"/>
      <c r="Q18" s="2" t="s">
        <v>15</v>
      </c>
      <c r="V18" s="54">
        <v>1</v>
      </c>
      <c r="W18" s="2" t="s">
        <v>17</v>
      </c>
      <c r="Y18" s="7">
        <v>-1</v>
      </c>
      <c r="Z18" s="15" t="s">
        <v>8</v>
      </c>
    </row>
    <row r="19" spans="1:26">
      <c r="A19" s="5" t="s">
        <v>50</v>
      </c>
      <c r="B19" s="37" t="s">
        <v>108</v>
      </c>
      <c r="C19" s="6" t="s">
        <v>77</v>
      </c>
      <c r="D19" s="121"/>
      <c r="E19" s="122"/>
      <c r="F19" s="122"/>
      <c r="G19" s="121"/>
      <c r="H19" s="121"/>
      <c r="I19" s="124"/>
      <c r="J19" s="125"/>
      <c r="K19" s="125"/>
      <c r="L19" s="126"/>
      <c r="M19" s="130" t="s">
        <v>61</v>
      </c>
      <c r="N19" s="131"/>
      <c r="O19" s="130"/>
      <c r="P19" s="130"/>
      <c r="Q19" s="10"/>
      <c r="R19" s="10"/>
      <c r="S19" s="10"/>
      <c r="T19" s="10"/>
      <c r="U19" s="10"/>
      <c r="V19" s="53">
        <v>36</v>
      </c>
      <c r="W19" s="10" t="s">
        <v>17</v>
      </c>
      <c r="X19" s="11"/>
      <c r="Y19" s="7">
        <v>-36</v>
      </c>
      <c r="Z19" s="15" t="s">
        <v>7</v>
      </c>
    </row>
    <row r="20" spans="1:26">
      <c r="A20" s="5" t="s">
        <v>50</v>
      </c>
      <c r="B20" s="37" t="s">
        <v>109</v>
      </c>
      <c r="C20" s="6" t="s">
        <v>114</v>
      </c>
      <c r="D20" s="121"/>
      <c r="E20" s="122"/>
      <c r="F20" s="122"/>
      <c r="G20" s="121"/>
      <c r="H20" s="121"/>
      <c r="I20" s="124"/>
      <c r="J20" s="125"/>
      <c r="K20" s="125"/>
      <c r="L20" s="126"/>
      <c r="M20" s="130"/>
      <c r="N20" s="131"/>
      <c r="O20" s="130"/>
      <c r="P20" s="130"/>
      <c r="Q20" s="29" t="s">
        <v>15</v>
      </c>
      <c r="R20" s="24"/>
      <c r="S20" s="24"/>
      <c r="T20" s="24"/>
      <c r="U20" s="24"/>
      <c r="V20" s="52">
        <v>1</v>
      </c>
      <c r="W20" s="24" t="s">
        <v>17</v>
      </c>
      <c r="X20" s="30"/>
      <c r="Y20" s="7">
        <v>-1</v>
      </c>
      <c r="Z20" s="15" t="s">
        <v>8</v>
      </c>
    </row>
    <row r="21" spans="1:26" ht="16.5" customHeight="1">
      <c r="A21" s="5" t="s">
        <v>50</v>
      </c>
      <c r="B21" s="37" t="s">
        <v>110</v>
      </c>
      <c r="C21" s="6" t="s">
        <v>78</v>
      </c>
      <c r="D21" s="121"/>
      <c r="E21" s="122"/>
      <c r="F21" s="122"/>
      <c r="G21" s="121"/>
      <c r="H21" s="121"/>
      <c r="I21" s="127" t="s">
        <v>13</v>
      </c>
      <c r="J21" s="128"/>
      <c r="K21" s="128"/>
      <c r="L21" s="129"/>
      <c r="M21" s="29" t="s">
        <v>64</v>
      </c>
      <c r="N21" s="24"/>
      <c r="O21" s="24"/>
      <c r="P21" s="24"/>
      <c r="Q21" s="27"/>
      <c r="R21" s="27"/>
      <c r="S21" s="27"/>
      <c r="V21" s="54">
        <v>4</v>
      </c>
      <c r="W21" s="2" t="s">
        <v>17</v>
      </c>
      <c r="Y21" s="7">
        <v>-4</v>
      </c>
      <c r="Z21" s="112" t="s">
        <v>9</v>
      </c>
    </row>
    <row r="22" spans="1:26" ht="16.5" customHeight="1">
      <c r="A22" s="5" t="s">
        <v>50</v>
      </c>
      <c r="B22" s="37" t="s">
        <v>111</v>
      </c>
      <c r="C22" s="6" t="s">
        <v>79</v>
      </c>
      <c r="D22" s="121"/>
      <c r="E22" s="122"/>
      <c r="F22" s="122"/>
      <c r="G22" s="121"/>
      <c r="H22" s="121"/>
      <c r="I22" s="127"/>
      <c r="J22" s="128"/>
      <c r="K22" s="128"/>
      <c r="L22" s="129"/>
      <c r="M22" s="29" t="s">
        <v>61</v>
      </c>
      <c r="N22" s="24"/>
      <c r="O22" s="24"/>
      <c r="P22" s="24"/>
      <c r="Q22" s="24"/>
      <c r="R22" s="24"/>
      <c r="S22" s="24"/>
      <c r="T22" s="10"/>
      <c r="U22" s="10"/>
      <c r="V22" s="53">
        <v>4</v>
      </c>
      <c r="W22" s="10" t="s">
        <v>17</v>
      </c>
      <c r="X22" s="11"/>
      <c r="Y22" s="7">
        <v>-4</v>
      </c>
      <c r="Z22" s="98"/>
    </row>
    <row r="23" spans="1:26" ht="16.5" customHeight="1">
      <c r="A23" s="5" t="s">
        <v>50</v>
      </c>
      <c r="B23" s="37">
        <v>8110</v>
      </c>
      <c r="C23" s="6" t="s">
        <v>44</v>
      </c>
      <c r="D23" s="121" t="s">
        <v>18</v>
      </c>
      <c r="E23" s="122"/>
      <c r="F23" s="122"/>
      <c r="G23" s="121"/>
      <c r="H23" s="121"/>
      <c r="I23" s="121"/>
      <c r="J23" s="122"/>
      <c r="K23" s="122"/>
      <c r="L23" s="121"/>
      <c r="M23" s="121"/>
      <c r="N23" s="12"/>
      <c r="O23" s="12"/>
      <c r="P23" s="10"/>
      <c r="Q23" s="10"/>
      <c r="R23" s="10"/>
      <c r="S23" s="134" t="s">
        <v>14</v>
      </c>
      <c r="T23" s="134"/>
      <c r="U23" s="134"/>
      <c r="V23" s="56">
        <v>0.05</v>
      </c>
      <c r="W23" s="10" t="s">
        <v>16</v>
      </c>
      <c r="X23" s="11"/>
      <c r="Y23" s="7"/>
      <c r="Z23" s="15" t="s">
        <v>7</v>
      </c>
    </row>
    <row r="24" spans="1:26" ht="16.5" customHeight="1">
      <c r="A24" s="5" t="s">
        <v>50</v>
      </c>
      <c r="B24" s="37">
        <v>8111</v>
      </c>
      <c r="C24" s="6" t="s">
        <v>45</v>
      </c>
      <c r="D24" s="121"/>
      <c r="E24" s="122"/>
      <c r="F24" s="122"/>
      <c r="G24" s="121"/>
      <c r="H24" s="121"/>
      <c r="I24" s="121"/>
      <c r="J24" s="122"/>
      <c r="K24" s="122"/>
      <c r="L24" s="121"/>
      <c r="M24" s="121"/>
      <c r="N24" s="12"/>
      <c r="O24" s="12"/>
      <c r="P24" s="10"/>
      <c r="Q24" s="10"/>
      <c r="R24" s="10"/>
      <c r="S24" s="134" t="s">
        <v>14</v>
      </c>
      <c r="T24" s="134"/>
      <c r="U24" s="134"/>
      <c r="V24" s="56">
        <v>0.05</v>
      </c>
      <c r="W24" s="10" t="s">
        <v>16</v>
      </c>
      <c r="X24" s="11"/>
      <c r="Y24" s="7"/>
      <c r="Z24" s="15" t="s">
        <v>8</v>
      </c>
    </row>
    <row r="25" spans="1:26" ht="16.5" customHeight="1">
      <c r="A25" s="5" t="s">
        <v>50</v>
      </c>
      <c r="B25" s="37">
        <v>8112</v>
      </c>
      <c r="C25" s="6" t="s">
        <v>46</v>
      </c>
      <c r="D25" s="121"/>
      <c r="E25" s="122"/>
      <c r="F25" s="122"/>
      <c r="G25" s="121"/>
      <c r="H25" s="121"/>
      <c r="I25" s="121"/>
      <c r="J25" s="122"/>
      <c r="K25" s="122"/>
      <c r="L25" s="121"/>
      <c r="M25" s="121"/>
      <c r="N25" s="12"/>
      <c r="O25" s="12"/>
      <c r="P25" s="10"/>
      <c r="Q25" s="10"/>
      <c r="R25" s="10"/>
      <c r="S25" s="134" t="s">
        <v>14</v>
      </c>
      <c r="T25" s="134"/>
      <c r="U25" s="134"/>
      <c r="V25" s="56">
        <v>0.05</v>
      </c>
      <c r="W25" s="10" t="s">
        <v>16</v>
      </c>
      <c r="X25" s="11"/>
      <c r="Y25" s="7"/>
      <c r="Z25" s="15" t="s">
        <v>9</v>
      </c>
    </row>
    <row r="26" spans="1:26">
      <c r="A26" s="5" t="s">
        <v>50</v>
      </c>
      <c r="B26" s="37">
        <v>6105</v>
      </c>
      <c r="C26" s="6" t="s">
        <v>41</v>
      </c>
      <c r="D26" s="162" t="s">
        <v>115</v>
      </c>
      <c r="E26" s="163"/>
      <c r="F26" s="163"/>
      <c r="G26" s="163"/>
      <c r="H26" s="163"/>
      <c r="I26" s="164"/>
      <c r="J26" s="141" t="s">
        <v>65</v>
      </c>
      <c r="K26" s="142"/>
      <c r="L26" s="142"/>
      <c r="M26" s="143"/>
      <c r="N26" s="33"/>
      <c r="O26" s="33"/>
      <c r="P26" s="33"/>
      <c r="Q26" s="33"/>
      <c r="R26" s="33"/>
      <c r="S26" s="171"/>
      <c r="T26" s="171"/>
      <c r="U26" s="171"/>
      <c r="V26" s="57">
        <v>376</v>
      </c>
      <c r="W26" s="24" t="s">
        <v>17</v>
      </c>
      <c r="X26" s="30"/>
      <c r="Y26" s="7">
        <v>-376</v>
      </c>
      <c r="Z26" s="160" t="s">
        <v>112</v>
      </c>
    </row>
    <row r="27" spans="1:26">
      <c r="A27" s="5" t="s">
        <v>50</v>
      </c>
      <c r="B27" s="37">
        <v>6106</v>
      </c>
      <c r="C27" s="6" t="s">
        <v>42</v>
      </c>
      <c r="D27" s="165"/>
      <c r="E27" s="166"/>
      <c r="F27" s="166"/>
      <c r="G27" s="166"/>
      <c r="H27" s="166"/>
      <c r="I27" s="167"/>
      <c r="J27" s="144"/>
      <c r="K27" s="145"/>
      <c r="L27" s="145"/>
      <c r="M27" s="146"/>
      <c r="N27" s="33"/>
      <c r="O27" s="33"/>
      <c r="P27" s="33"/>
      <c r="Q27" s="33"/>
      <c r="R27" s="33"/>
      <c r="S27" s="171"/>
      <c r="T27" s="171"/>
      <c r="U27" s="171"/>
      <c r="V27" s="57">
        <v>752</v>
      </c>
      <c r="W27" s="2" t="s">
        <v>17</v>
      </c>
      <c r="Y27" s="7">
        <v>-752</v>
      </c>
      <c r="Z27" s="161"/>
    </row>
    <row r="28" spans="1:26">
      <c r="A28" s="5" t="s">
        <v>50</v>
      </c>
      <c r="B28" s="37">
        <v>6207</v>
      </c>
      <c r="C28" s="6" t="s">
        <v>43</v>
      </c>
      <c r="D28" s="168"/>
      <c r="E28" s="169"/>
      <c r="F28" s="169"/>
      <c r="G28" s="169"/>
      <c r="H28" s="169"/>
      <c r="I28" s="170"/>
      <c r="J28" s="34" t="s">
        <v>66</v>
      </c>
      <c r="K28" s="35"/>
      <c r="L28" s="33"/>
      <c r="M28" s="33"/>
      <c r="N28" s="33"/>
      <c r="O28" s="33"/>
      <c r="P28" s="33"/>
      <c r="Q28" s="33"/>
      <c r="R28" s="33"/>
      <c r="S28" s="171"/>
      <c r="T28" s="171"/>
      <c r="U28" s="171"/>
      <c r="V28" s="57">
        <v>94</v>
      </c>
      <c r="W28" s="10" t="s">
        <v>17</v>
      </c>
      <c r="X28" s="11"/>
      <c r="Y28" s="7">
        <v>-94</v>
      </c>
      <c r="Z28" s="15" t="s">
        <v>9</v>
      </c>
    </row>
    <row r="29" spans="1:26">
      <c r="A29" s="5" t="s">
        <v>50</v>
      </c>
      <c r="B29" s="38">
        <v>5612</v>
      </c>
      <c r="C29" s="17" t="s">
        <v>80</v>
      </c>
      <c r="D29" s="34" t="s">
        <v>51</v>
      </c>
      <c r="E29" s="41"/>
      <c r="F29" s="41"/>
      <c r="G29" s="35"/>
      <c r="H29" s="35"/>
      <c r="I29" s="35"/>
      <c r="J29" s="35"/>
      <c r="K29" s="35"/>
      <c r="L29" s="31"/>
      <c r="M29" s="31"/>
      <c r="N29" s="31"/>
      <c r="O29" s="31"/>
      <c r="P29" s="31"/>
      <c r="Q29" s="31"/>
      <c r="R29" s="31"/>
      <c r="S29" s="32"/>
      <c r="T29" s="32"/>
      <c r="U29" s="32"/>
      <c r="V29" s="58">
        <v>47</v>
      </c>
      <c r="W29" s="10" t="s">
        <v>17</v>
      </c>
      <c r="X29" s="30"/>
      <c r="Y29" s="16">
        <v>-47</v>
      </c>
      <c r="Z29" s="39" t="s">
        <v>113</v>
      </c>
    </row>
    <row r="30" spans="1:26" ht="18" customHeight="1">
      <c r="A30" s="5" t="s">
        <v>50</v>
      </c>
      <c r="B30" s="38">
        <v>5010</v>
      </c>
      <c r="C30" s="17" t="s">
        <v>81</v>
      </c>
      <c r="D30" s="23" t="s">
        <v>52</v>
      </c>
      <c r="E30" s="23"/>
      <c r="F30" s="23"/>
      <c r="G30" s="21"/>
      <c r="H30" s="21"/>
      <c r="I30" s="21"/>
      <c r="J30" s="21"/>
      <c r="K30" s="21"/>
      <c r="L30" s="22"/>
      <c r="M30" s="22"/>
      <c r="N30" s="22"/>
      <c r="O30" s="22"/>
      <c r="P30" s="22"/>
      <c r="Q30" s="22"/>
      <c r="R30" s="22"/>
      <c r="S30" s="19"/>
      <c r="T30" s="19"/>
      <c r="U30" s="19"/>
      <c r="V30" s="59">
        <v>100</v>
      </c>
      <c r="W30" s="24" t="s">
        <v>19</v>
      </c>
      <c r="X30" s="18"/>
      <c r="Y30" s="16">
        <v>100</v>
      </c>
      <c r="Z30" s="160" t="s">
        <v>10</v>
      </c>
    </row>
    <row r="31" spans="1:26">
      <c r="A31" s="5" t="s">
        <v>50</v>
      </c>
      <c r="B31" s="37">
        <v>6109</v>
      </c>
      <c r="C31" s="6" t="s">
        <v>82</v>
      </c>
      <c r="D31" s="29" t="s">
        <v>53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52">
        <v>240</v>
      </c>
      <c r="W31" s="24" t="s">
        <v>19</v>
      </c>
      <c r="X31" s="30"/>
      <c r="Y31" s="7">
        <v>240</v>
      </c>
      <c r="Z31" s="98"/>
    </row>
    <row r="32" spans="1:26">
      <c r="A32" s="5" t="s">
        <v>50</v>
      </c>
      <c r="B32" s="38">
        <v>6116</v>
      </c>
      <c r="C32" s="6" t="s">
        <v>83</v>
      </c>
      <c r="D32" s="2" t="s">
        <v>54</v>
      </c>
      <c r="V32" s="54">
        <v>50</v>
      </c>
      <c r="W32" s="24" t="s">
        <v>19</v>
      </c>
      <c r="Y32" s="20">
        <v>50</v>
      </c>
      <c r="Z32" s="98"/>
    </row>
    <row r="33" spans="1:26">
      <c r="A33" s="5" t="s">
        <v>50</v>
      </c>
      <c r="B33" s="38">
        <v>5003</v>
      </c>
      <c r="C33" s="6" t="s">
        <v>84</v>
      </c>
      <c r="D33" s="29" t="s">
        <v>55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52">
        <v>200</v>
      </c>
      <c r="W33" s="24" t="s">
        <v>19</v>
      </c>
      <c r="X33" s="24"/>
      <c r="Y33" s="16">
        <v>200</v>
      </c>
      <c r="Z33" s="98"/>
    </row>
    <row r="34" spans="1:26" ht="16.5" customHeight="1">
      <c r="A34" s="5" t="s">
        <v>50</v>
      </c>
      <c r="B34" s="37">
        <v>5004</v>
      </c>
      <c r="C34" s="6" t="s">
        <v>85</v>
      </c>
      <c r="D34" s="147" t="s">
        <v>56</v>
      </c>
      <c r="E34" s="148"/>
      <c r="F34" s="148"/>
      <c r="G34" s="148"/>
      <c r="H34" s="148"/>
      <c r="I34" s="149"/>
      <c r="J34" s="29" t="s">
        <v>57</v>
      </c>
      <c r="K34" s="36"/>
      <c r="L34" s="36"/>
      <c r="M34" s="36"/>
      <c r="N34" s="24"/>
      <c r="O34" s="24"/>
      <c r="P34" s="24"/>
      <c r="Q34" s="24"/>
      <c r="R34" s="24"/>
      <c r="S34" s="24"/>
      <c r="T34" s="24"/>
      <c r="U34" s="24"/>
      <c r="V34" s="52">
        <v>150</v>
      </c>
      <c r="W34" s="24" t="s">
        <v>19</v>
      </c>
      <c r="X34" s="30"/>
      <c r="Y34" s="7">
        <v>150</v>
      </c>
      <c r="Z34" s="98"/>
    </row>
    <row r="35" spans="1:26" ht="16.5" customHeight="1">
      <c r="A35" s="5" t="s">
        <v>50</v>
      </c>
      <c r="B35" s="37">
        <v>5011</v>
      </c>
      <c r="C35" s="6" t="s">
        <v>86</v>
      </c>
      <c r="D35" s="150"/>
      <c r="E35" s="151"/>
      <c r="F35" s="151"/>
      <c r="G35" s="151"/>
      <c r="H35" s="151"/>
      <c r="I35" s="152"/>
      <c r="J35" s="29" t="s">
        <v>58</v>
      </c>
      <c r="K35" s="36"/>
      <c r="L35" s="36"/>
      <c r="M35" s="36"/>
      <c r="N35" s="24"/>
      <c r="O35" s="24"/>
      <c r="P35" s="24"/>
      <c r="Q35" s="24"/>
      <c r="R35" s="24"/>
      <c r="S35" s="24"/>
      <c r="T35" s="24"/>
      <c r="U35" s="24"/>
      <c r="V35" s="52">
        <v>160</v>
      </c>
      <c r="W35" s="24" t="s">
        <v>19</v>
      </c>
      <c r="X35" s="30"/>
      <c r="Y35" s="7">
        <v>160</v>
      </c>
      <c r="Z35" s="98"/>
    </row>
    <row r="36" spans="1:26">
      <c r="A36" s="5" t="s">
        <v>50</v>
      </c>
      <c r="B36" s="37">
        <v>6310</v>
      </c>
      <c r="C36" s="6" t="s">
        <v>87</v>
      </c>
      <c r="D36" s="29" t="s">
        <v>116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52">
        <v>480</v>
      </c>
      <c r="W36" s="24" t="s">
        <v>19</v>
      </c>
      <c r="X36" s="30"/>
      <c r="Y36" s="7">
        <v>480</v>
      </c>
      <c r="Z36" s="98"/>
    </row>
    <row r="37" spans="1:26" ht="16.5" customHeight="1">
      <c r="A37" s="5" t="s">
        <v>50</v>
      </c>
      <c r="B37" s="37">
        <v>6011</v>
      </c>
      <c r="C37" s="6" t="s">
        <v>88</v>
      </c>
      <c r="D37" s="127" t="s">
        <v>67</v>
      </c>
      <c r="E37" s="132"/>
      <c r="F37" s="132"/>
      <c r="G37" s="127"/>
      <c r="H37" s="153"/>
      <c r="I37" s="154" t="s">
        <v>68</v>
      </c>
      <c r="J37" s="155"/>
      <c r="K37" s="155"/>
      <c r="L37" s="156"/>
      <c r="M37" s="29" t="s">
        <v>64</v>
      </c>
      <c r="N37" s="24"/>
      <c r="O37" s="24"/>
      <c r="P37" s="24"/>
      <c r="Q37" s="27"/>
      <c r="R37" s="27"/>
      <c r="S37" s="27"/>
      <c r="V37" s="55">
        <v>88</v>
      </c>
      <c r="W37" s="24" t="s">
        <v>19</v>
      </c>
      <c r="X37" s="28"/>
      <c r="Y37" s="7">
        <v>88</v>
      </c>
      <c r="Z37" s="98"/>
    </row>
    <row r="38" spans="1:26">
      <c r="A38" s="5" t="s">
        <v>50</v>
      </c>
      <c r="B38" s="37">
        <v>6012</v>
      </c>
      <c r="C38" s="6" t="s">
        <v>89</v>
      </c>
      <c r="D38" s="127"/>
      <c r="E38" s="132"/>
      <c r="F38" s="132"/>
      <c r="G38" s="127"/>
      <c r="H38" s="127"/>
      <c r="I38" s="157"/>
      <c r="J38" s="158"/>
      <c r="K38" s="158"/>
      <c r="L38" s="159"/>
      <c r="M38" s="29" t="s">
        <v>61</v>
      </c>
      <c r="N38" s="24"/>
      <c r="O38" s="24"/>
      <c r="P38" s="24"/>
      <c r="Q38" s="24"/>
      <c r="R38" s="24"/>
      <c r="S38" s="24"/>
      <c r="T38" s="10"/>
      <c r="U38" s="10"/>
      <c r="V38" s="54">
        <v>176</v>
      </c>
      <c r="W38" s="24" t="s">
        <v>19</v>
      </c>
      <c r="Y38" s="7">
        <v>176</v>
      </c>
      <c r="Z38" s="98"/>
    </row>
    <row r="39" spans="1:26">
      <c r="A39" s="5" t="s">
        <v>50</v>
      </c>
      <c r="B39" s="37">
        <v>6107</v>
      </c>
      <c r="C39" s="6" t="s">
        <v>90</v>
      </c>
      <c r="D39" s="127"/>
      <c r="E39" s="132"/>
      <c r="F39" s="132"/>
      <c r="G39" s="127"/>
      <c r="H39" s="127"/>
      <c r="I39" s="154" t="s">
        <v>69</v>
      </c>
      <c r="J39" s="155"/>
      <c r="K39" s="155"/>
      <c r="L39" s="156"/>
      <c r="M39" s="29" t="s">
        <v>64</v>
      </c>
      <c r="N39" s="24"/>
      <c r="O39" s="24"/>
      <c r="P39" s="24"/>
      <c r="Q39" s="27"/>
      <c r="R39" s="27"/>
      <c r="S39" s="27"/>
      <c r="V39" s="53">
        <v>72</v>
      </c>
      <c r="W39" s="24" t="s">
        <v>19</v>
      </c>
      <c r="X39" s="11"/>
      <c r="Y39" s="7">
        <v>72</v>
      </c>
      <c r="Z39" s="98"/>
    </row>
    <row r="40" spans="1:26">
      <c r="A40" s="5" t="s">
        <v>50</v>
      </c>
      <c r="B40" s="37">
        <v>6108</v>
      </c>
      <c r="C40" s="6" t="s">
        <v>91</v>
      </c>
      <c r="D40" s="127"/>
      <c r="E40" s="132"/>
      <c r="F40" s="132"/>
      <c r="G40" s="127"/>
      <c r="H40" s="127"/>
      <c r="I40" s="157"/>
      <c r="J40" s="158"/>
      <c r="K40" s="158"/>
      <c r="L40" s="159"/>
      <c r="M40" s="29" t="s">
        <v>61</v>
      </c>
      <c r="N40" s="24"/>
      <c r="O40" s="24"/>
      <c r="P40" s="24"/>
      <c r="Q40" s="24"/>
      <c r="R40" s="24"/>
      <c r="S40" s="24"/>
      <c r="T40" s="10"/>
      <c r="U40" s="10"/>
      <c r="V40" s="52">
        <v>144</v>
      </c>
      <c r="W40" s="24" t="s">
        <v>19</v>
      </c>
      <c r="X40" s="30"/>
      <c r="Y40" s="7">
        <v>144</v>
      </c>
      <c r="Z40" s="98"/>
    </row>
    <row r="41" spans="1:26" ht="16.5" customHeight="1">
      <c r="A41" s="5" t="s">
        <v>50</v>
      </c>
      <c r="B41" s="37">
        <v>6103</v>
      </c>
      <c r="C41" s="6" t="s">
        <v>92</v>
      </c>
      <c r="D41" s="127"/>
      <c r="E41" s="132"/>
      <c r="F41" s="132"/>
      <c r="G41" s="127"/>
      <c r="H41" s="127"/>
      <c r="I41" s="154" t="s">
        <v>70</v>
      </c>
      <c r="J41" s="155"/>
      <c r="K41" s="155"/>
      <c r="L41" s="156"/>
      <c r="M41" s="29" t="s">
        <v>64</v>
      </c>
      <c r="N41" s="24"/>
      <c r="O41" s="24"/>
      <c r="P41" s="24"/>
      <c r="Q41" s="27"/>
      <c r="R41" s="27"/>
      <c r="S41" s="27"/>
      <c r="V41" s="54">
        <v>24</v>
      </c>
      <c r="W41" s="24" t="s">
        <v>19</v>
      </c>
      <c r="Y41" s="7">
        <v>24</v>
      </c>
      <c r="Z41" s="98"/>
    </row>
    <row r="42" spans="1:26" ht="16.5" customHeight="1">
      <c r="A42" s="5" t="s">
        <v>50</v>
      </c>
      <c r="B42" s="37">
        <v>6104</v>
      </c>
      <c r="C42" s="6" t="s">
        <v>93</v>
      </c>
      <c r="D42" s="127"/>
      <c r="E42" s="132"/>
      <c r="F42" s="132"/>
      <c r="G42" s="127"/>
      <c r="H42" s="127"/>
      <c r="I42" s="157"/>
      <c r="J42" s="158"/>
      <c r="K42" s="158"/>
      <c r="L42" s="159"/>
      <c r="M42" s="29" t="s">
        <v>61</v>
      </c>
      <c r="N42" s="24"/>
      <c r="O42" s="24"/>
      <c r="P42" s="24"/>
      <c r="Q42" s="24"/>
      <c r="R42" s="24"/>
      <c r="S42" s="24"/>
      <c r="T42" s="10"/>
      <c r="U42" s="10"/>
      <c r="V42" s="53">
        <v>48</v>
      </c>
      <c r="W42" s="24" t="s">
        <v>19</v>
      </c>
      <c r="X42" s="11"/>
      <c r="Y42" s="7">
        <v>48</v>
      </c>
      <c r="Z42" s="98"/>
    </row>
    <row r="43" spans="1:26" ht="18" customHeight="1">
      <c r="A43" s="5" t="s">
        <v>50</v>
      </c>
      <c r="B43" s="37">
        <v>4001</v>
      </c>
      <c r="C43" s="6" t="s">
        <v>47</v>
      </c>
      <c r="D43" s="147" t="s">
        <v>71</v>
      </c>
      <c r="E43" s="148"/>
      <c r="F43" s="148"/>
      <c r="G43" s="148"/>
      <c r="H43" s="148"/>
      <c r="I43" s="149"/>
      <c r="J43" s="29" t="s">
        <v>95</v>
      </c>
      <c r="K43" s="36"/>
      <c r="L43" s="36"/>
      <c r="M43" s="36"/>
      <c r="N43" s="24"/>
      <c r="O43" s="24"/>
      <c r="P43" s="24"/>
      <c r="Q43" s="24"/>
      <c r="R43" s="24"/>
      <c r="S43" s="24"/>
      <c r="T43" s="24"/>
      <c r="U43" s="24"/>
      <c r="V43" s="52">
        <v>100</v>
      </c>
      <c r="W43" s="24" t="s">
        <v>19</v>
      </c>
      <c r="X43" s="30"/>
      <c r="Y43" s="7">
        <v>100</v>
      </c>
      <c r="Z43" s="98"/>
    </row>
    <row r="44" spans="1:26" ht="18" customHeight="1">
      <c r="A44" s="5" t="s">
        <v>50</v>
      </c>
      <c r="B44" s="37">
        <v>4002</v>
      </c>
      <c r="C44" s="6" t="s">
        <v>48</v>
      </c>
      <c r="D44" s="150"/>
      <c r="E44" s="151"/>
      <c r="F44" s="151"/>
      <c r="G44" s="151"/>
      <c r="H44" s="151"/>
      <c r="I44" s="152"/>
      <c r="J44" s="29" t="s">
        <v>94</v>
      </c>
      <c r="K44" s="36"/>
      <c r="L44" s="36"/>
      <c r="M44" s="36"/>
      <c r="N44" s="24"/>
      <c r="O44" s="24"/>
      <c r="P44" s="24"/>
      <c r="Q44" s="24"/>
      <c r="R44" s="24"/>
      <c r="S44" s="24"/>
      <c r="T44" s="24"/>
      <c r="U44" s="24"/>
      <c r="V44" s="52">
        <v>200</v>
      </c>
      <c r="W44" s="24" t="s">
        <v>19</v>
      </c>
      <c r="X44" s="30"/>
      <c r="Y44" s="7">
        <v>200</v>
      </c>
      <c r="Z44" s="98"/>
    </row>
    <row r="45" spans="1:26">
      <c r="A45" s="5" t="s">
        <v>50</v>
      </c>
      <c r="B45" s="37">
        <v>6200</v>
      </c>
      <c r="C45" s="6" t="s">
        <v>96</v>
      </c>
      <c r="D45" s="135" t="s">
        <v>72</v>
      </c>
      <c r="E45" s="136"/>
      <c r="F45" s="136"/>
      <c r="G45" s="136"/>
      <c r="H45" s="136"/>
      <c r="I45" s="137"/>
      <c r="J45" s="29" t="s">
        <v>98</v>
      </c>
      <c r="K45" s="36"/>
      <c r="L45" s="36"/>
      <c r="M45" s="36"/>
      <c r="N45" s="24"/>
      <c r="O45" s="24"/>
      <c r="P45" s="24"/>
      <c r="Q45" s="24"/>
      <c r="R45" s="24"/>
      <c r="S45" s="24"/>
      <c r="T45" s="24"/>
      <c r="U45" s="24"/>
      <c r="V45" s="52">
        <v>20</v>
      </c>
      <c r="W45" s="24" t="s">
        <v>19</v>
      </c>
      <c r="X45" s="30"/>
      <c r="Y45" s="7">
        <v>20</v>
      </c>
      <c r="Z45" s="112" t="s">
        <v>9</v>
      </c>
    </row>
    <row r="46" spans="1:26">
      <c r="A46" s="5" t="s">
        <v>50</v>
      </c>
      <c r="B46" s="37">
        <v>6201</v>
      </c>
      <c r="C46" s="6" t="s">
        <v>97</v>
      </c>
      <c r="D46" s="138"/>
      <c r="E46" s="139"/>
      <c r="F46" s="139"/>
      <c r="G46" s="139"/>
      <c r="H46" s="139"/>
      <c r="I46" s="140"/>
      <c r="J46" s="29" t="s">
        <v>99</v>
      </c>
      <c r="K46" s="36"/>
      <c r="L46" s="36"/>
      <c r="M46" s="36"/>
      <c r="N46" s="24"/>
      <c r="O46" s="24"/>
      <c r="P46" s="24"/>
      <c r="Q46" s="24"/>
      <c r="R46" s="24"/>
      <c r="S46" s="24"/>
      <c r="T46" s="24"/>
      <c r="U46" s="24"/>
      <c r="V46" s="52">
        <v>5</v>
      </c>
      <c r="W46" s="24" t="s">
        <v>19</v>
      </c>
      <c r="X46" s="30"/>
      <c r="Y46" s="7">
        <v>5</v>
      </c>
      <c r="Z46" s="98"/>
    </row>
    <row r="47" spans="1:26" ht="18" customHeight="1">
      <c r="A47" s="5" t="s">
        <v>50</v>
      </c>
      <c r="B47" s="38">
        <v>6311</v>
      </c>
      <c r="C47" s="17" t="s">
        <v>117</v>
      </c>
      <c r="D47" s="26" t="s">
        <v>73</v>
      </c>
      <c r="E47" s="27"/>
      <c r="F47" s="27"/>
      <c r="G47" s="27"/>
      <c r="H47" s="27"/>
      <c r="I47" s="27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9">
        <v>40</v>
      </c>
      <c r="W47" s="25" t="s">
        <v>19</v>
      </c>
      <c r="X47" s="40"/>
      <c r="Y47" s="16">
        <v>40</v>
      </c>
      <c r="Z47" s="97" t="s">
        <v>7</v>
      </c>
    </row>
    <row r="48" spans="1:26" s="74" customFormat="1" ht="16.5" customHeight="1">
      <c r="A48" s="5" t="s">
        <v>50</v>
      </c>
      <c r="B48" s="68">
        <v>6100</v>
      </c>
      <c r="C48" s="69" t="s">
        <v>215</v>
      </c>
      <c r="D48" s="190" t="s">
        <v>223</v>
      </c>
      <c r="E48" s="191"/>
      <c r="F48" s="191"/>
      <c r="G48" s="192"/>
      <c r="H48" s="70" t="s">
        <v>216</v>
      </c>
      <c r="I48" s="71"/>
      <c r="J48" s="71"/>
      <c r="K48" s="71"/>
      <c r="L48" s="71"/>
      <c r="M48" s="71"/>
      <c r="N48" s="71"/>
      <c r="O48" s="76"/>
      <c r="P48" s="71"/>
      <c r="Q48" s="71"/>
      <c r="R48" s="71"/>
      <c r="S48" s="105" t="s">
        <v>225</v>
      </c>
      <c r="T48" s="105"/>
      <c r="U48" s="105"/>
      <c r="V48" s="105"/>
      <c r="W48" s="105"/>
      <c r="X48" s="72" t="s">
        <v>217</v>
      </c>
      <c r="Y48" s="73"/>
      <c r="Z48" s="98"/>
    </row>
    <row r="49" spans="1:26" s="74" customFormat="1">
      <c r="A49" s="5" t="s">
        <v>50</v>
      </c>
      <c r="B49" s="68">
        <v>6110</v>
      </c>
      <c r="C49" s="69" t="s">
        <v>218</v>
      </c>
      <c r="D49" s="100"/>
      <c r="E49" s="193"/>
      <c r="F49" s="193"/>
      <c r="G49" s="101"/>
      <c r="H49" s="74" t="s">
        <v>219</v>
      </c>
      <c r="I49" s="75"/>
      <c r="J49" s="76"/>
      <c r="K49" s="76"/>
      <c r="L49" s="76"/>
      <c r="M49" s="76"/>
      <c r="N49" s="76"/>
      <c r="O49" s="76"/>
      <c r="P49" s="76"/>
      <c r="Q49" s="76"/>
      <c r="R49" s="76"/>
      <c r="S49" s="106" t="s">
        <v>226</v>
      </c>
      <c r="T49" s="106"/>
      <c r="U49" s="106"/>
      <c r="V49" s="106"/>
      <c r="W49" s="106"/>
      <c r="X49" s="76" t="s">
        <v>217</v>
      </c>
      <c r="Y49" s="73"/>
      <c r="Z49" s="98"/>
    </row>
    <row r="50" spans="1:26" s="74" customFormat="1">
      <c r="A50" s="5" t="s">
        <v>50</v>
      </c>
      <c r="B50" s="68">
        <v>6111</v>
      </c>
      <c r="C50" s="69" t="s">
        <v>220</v>
      </c>
      <c r="D50" s="100"/>
      <c r="E50" s="193"/>
      <c r="F50" s="193"/>
      <c r="G50" s="101"/>
      <c r="H50" s="77" t="s">
        <v>224</v>
      </c>
      <c r="S50" s="107" t="s">
        <v>227</v>
      </c>
      <c r="T50" s="107"/>
      <c r="U50" s="107"/>
      <c r="V50" s="107"/>
      <c r="W50" s="107"/>
      <c r="X50" s="74" t="s">
        <v>217</v>
      </c>
      <c r="Y50" s="78"/>
      <c r="Z50" s="98"/>
    </row>
    <row r="51" spans="1:26" s="74" customFormat="1">
      <c r="A51" s="5" t="s">
        <v>50</v>
      </c>
      <c r="B51" s="68">
        <v>6380</v>
      </c>
      <c r="C51" s="69" t="s">
        <v>222</v>
      </c>
      <c r="D51" s="102"/>
      <c r="E51" s="103"/>
      <c r="F51" s="103"/>
      <c r="G51" s="104"/>
      <c r="H51" s="75" t="s">
        <v>221</v>
      </c>
      <c r="I51" s="79"/>
      <c r="J51" s="79"/>
      <c r="K51" s="79"/>
      <c r="L51" s="79"/>
      <c r="M51" s="80"/>
      <c r="N51" s="76"/>
      <c r="O51" s="76"/>
      <c r="P51" s="76"/>
      <c r="Q51" s="76"/>
      <c r="R51" s="76"/>
      <c r="S51" s="106" t="s">
        <v>228</v>
      </c>
      <c r="T51" s="106"/>
      <c r="U51" s="106"/>
      <c r="V51" s="106"/>
      <c r="W51" s="106"/>
      <c r="X51" s="81" t="s">
        <v>217</v>
      </c>
      <c r="Y51" s="73"/>
      <c r="Z51" s="99"/>
    </row>
    <row r="52" spans="1:26" s="74" customFormat="1">
      <c r="A52" s="82"/>
      <c r="B52" s="82"/>
      <c r="C52" s="83"/>
    </row>
    <row r="53" spans="1:26">
      <c r="B53" s="51" t="s">
        <v>153</v>
      </c>
    </row>
    <row r="54" spans="1:26" s="1" customFormat="1" ht="17.5" customHeight="1">
      <c r="A54" s="113" t="s">
        <v>0</v>
      </c>
      <c r="B54" s="114"/>
      <c r="C54" s="108" t="s">
        <v>1</v>
      </c>
      <c r="D54" s="115" t="s">
        <v>2</v>
      </c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7"/>
      <c r="Y54" s="110" t="s">
        <v>3</v>
      </c>
      <c r="Z54" s="108" t="s">
        <v>4</v>
      </c>
    </row>
    <row r="55" spans="1:26" s="1" customFormat="1" ht="17.5" customHeight="1">
      <c r="A55" s="47" t="s">
        <v>5</v>
      </c>
      <c r="B55" s="47" t="s">
        <v>6</v>
      </c>
      <c r="C55" s="109"/>
      <c r="D55" s="118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20"/>
      <c r="Y55" s="111"/>
      <c r="Z55" s="109"/>
    </row>
    <row r="56" spans="1:26" ht="18" customHeight="1">
      <c r="A56" s="5" t="s">
        <v>50</v>
      </c>
      <c r="B56" s="49">
        <v>8001</v>
      </c>
      <c r="C56" s="17" t="s">
        <v>154</v>
      </c>
      <c r="D56" s="127" t="s">
        <v>12</v>
      </c>
      <c r="E56" s="132"/>
      <c r="F56" s="132"/>
      <c r="G56" s="127"/>
      <c r="H56" s="130" t="s">
        <v>60</v>
      </c>
      <c r="I56" s="130"/>
      <c r="J56" s="131"/>
      <c r="K56" s="131"/>
      <c r="L56" s="130"/>
      <c r="M56" s="130"/>
      <c r="N56" s="29"/>
      <c r="O56" s="24"/>
      <c r="P56" s="24"/>
      <c r="Q56" s="175">
        <v>1798</v>
      </c>
      <c r="R56" s="175"/>
      <c r="S56" s="24" t="s">
        <v>11</v>
      </c>
      <c r="T56" s="30"/>
      <c r="U56" s="173" t="s">
        <v>160</v>
      </c>
      <c r="V56" s="174"/>
      <c r="W56" s="174"/>
      <c r="X56" s="174"/>
      <c r="Y56" s="50">
        <v>1259</v>
      </c>
      <c r="Z56" s="15" t="s">
        <v>7</v>
      </c>
    </row>
    <row r="57" spans="1:26" ht="18">
      <c r="A57" s="5" t="s">
        <v>50</v>
      </c>
      <c r="B57" s="49">
        <v>8002</v>
      </c>
      <c r="C57" s="17" t="s">
        <v>155</v>
      </c>
      <c r="D57" s="127"/>
      <c r="E57" s="132"/>
      <c r="F57" s="132"/>
      <c r="G57" s="127"/>
      <c r="H57" s="130"/>
      <c r="I57" s="130"/>
      <c r="J57" s="131"/>
      <c r="K57" s="131"/>
      <c r="L57" s="130"/>
      <c r="M57" s="130"/>
      <c r="N57" s="2" t="s">
        <v>15</v>
      </c>
      <c r="Q57" s="175">
        <v>59</v>
      </c>
      <c r="R57" s="176"/>
      <c r="S57" s="2" t="s">
        <v>11</v>
      </c>
      <c r="U57" s="174"/>
      <c r="V57" s="174"/>
      <c r="W57" s="174"/>
      <c r="X57" s="174"/>
      <c r="Y57" s="50">
        <v>41</v>
      </c>
      <c r="Z57" s="15" t="s">
        <v>8</v>
      </c>
    </row>
    <row r="58" spans="1:26" ht="18">
      <c r="A58" s="5" t="s">
        <v>50</v>
      </c>
      <c r="B58" s="49">
        <v>8011</v>
      </c>
      <c r="C58" s="17" t="s">
        <v>156</v>
      </c>
      <c r="D58" s="127"/>
      <c r="E58" s="132"/>
      <c r="F58" s="132"/>
      <c r="G58" s="127"/>
      <c r="H58" s="130" t="s">
        <v>61</v>
      </c>
      <c r="I58" s="130"/>
      <c r="J58" s="131"/>
      <c r="K58" s="131"/>
      <c r="L58" s="130"/>
      <c r="M58" s="130"/>
      <c r="N58" s="29"/>
      <c r="O58" s="24"/>
      <c r="P58" s="24"/>
      <c r="Q58" s="175">
        <v>3621</v>
      </c>
      <c r="R58" s="176"/>
      <c r="S58" s="24" t="s">
        <v>11</v>
      </c>
      <c r="T58" s="30"/>
      <c r="U58" s="174"/>
      <c r="V58" s="174"/>
      <c r="W58" s="174"/>
      <c r="X58" s="174"/>
      <c r="Y58" s="50">
        <v>2535</v>
      </c>
      <c r="Z58" s="15" t="s">
        <v>7</v>
      </c>
    </row>
    <row r="59" spans="1:26" ht="18">
      <c r="A59" s="5" t="s">
        <v>50</v>
      </c>
      <c r="B59" s="49">
        <v>8012</v>
      </c>
      <c r="C59" s="17" t="s">
        <v>157</v>
      </c>
      <c r="D59" s="127"/>
      <c r="E59" s="132"/>
      <c r="F59" s="132"/>
      <c r="G59" s="127"/>
      <c r="H59" s="130"/>
      <c r="I59" s="130"/>
      <c r="J59" s="131"/>
      <c r="K59" s="131"/>
      <c r="L59" s="130"/>
      <c r="M59" s="130"/>
      <c r="N59" s="2" t="s">
        <v>15</v>
      </c>
      <c r="Q59" s="175">
        <v>119</v>
      </c>
      <c r="R59" s="176"/>
      <c r="S59" s="24" t="s">
        <v>11</v>
      </c>
      <c r="U59" s="174"/>
      <c r="V59" s="174"/>
      <c r="W59" s="174"/>
      <c r="X59" s="174"/>
      <c r="Y59" s="50">
        <v>83</v>
      </c>
      <c r="Z59" s="15" t="s">
        <v>8</v>
      </c>
    </row>
    <row r="60" spans="1:26" ht="18">
      <c r="A60" s="5" t="s">
        <v>50</v>
      </c>
      <c r="B60" s="49">
        <v>8003</v>
      </c>
      <c r="C60" s="17" t="s">
        <v>158</v>
      </c>
      <c r="D60" s="127" t="s">
        <v>13</v>
      </c>
      <c r="E60" s="132"/>
      <c r="F60" s="132"/>
      <c r="G60" s="133"/>
      <c r="H60" s="29" t="s">
        <v>59</v>
      </c>
      <c r="I60" s="24"/>
      <c r="J60" s="24"/>
      <c r="K60" s="24"/>
      <c r="L60" s="24"/>
      <c r="M60" s="24"/>
      <c r="N60" s="24"/>
      <c r="O60" s="24"/>
      <c r="P60" s="24"/>
      <c r="Q60" s="175">
        <v>436</v>
      </c>
      <c r="R60" s="176"/>
      <c r="S60" s="24" t="s">
        <v>11</v>
      </c>
      <c r="T60" s="24"/>
      <c r="U60" s="174"/>
      <c r="V60" s="174"/>
      <c r="W60" s="174"/>
      <c r="X60" s="174"/>
      <c r="Y60" s="50">
        <v>305</v>
      </c>
      <c r="Z60" s="172" t="s">
        <v>9</v>
      </c>
    </row>
    <row r="61" spans="1:26" ht="18">
      <c r="A61" s="5" t="s">
        <v>50</v>
      </c>
      <c r="B61" s="49">
        <v>8013</v>
      </c>
      <c r="C61" s="17" t="s">
        <v>159</v>
      </c>
      <c r="D61" s="127"/>
      <c r="E61" s="132"/>
      <c r="F61" s="132"/>
      <c r="G61" s="133"/>
      <c r="H61" s="29" t="s">
        <v>62</v>
      </c>
      <c r="I61" s="24"/>
      <c r="J61" s="24"/>
      <c r="K61" s="24"/>
      <c r="L61" s="24"/>
      <c r="M61" s="24"/>
      <c r="N61" s="24"/>
      <c r="O61" s="24"/>
      <c r="P61" s="24"/>
      <c r="Q61" s="175">
        <v>447</v>
      </c>
      <c r="R61" s="176"/>
      <c r="S61" s="24" t="s">
        <v>11</v>
      </c>
      <c r="T61" s="24"/>
      <c r="U61" s="174"/>
      <c r="V61" s="174"/>
      <c r="W61" s="174"/>
      <c r="X61" s="174"/>
      <c r="Y61" s="50">
        <v>313</v>
      </c>
      <c r="Z61" s="172"/>
    </row>
    <row r="63" spans="1:26">
      <c r="B63" s="51" t="s">
        <v>161</v>
      </c>
    </row>
    <row r="64" spans="1:26" s="1" customFormat="1" ht="17.5" customHeight="1">
      <c r="A64" s="113" t="s">
        <v>0</v>
      </c>
      <c r="B64" s="114"/>
      <c r="C64" s="108" t="s">
        <v>1</v>
      </c>
      <c r="D64" s="115" t="s">
        <v>2</v>
      </c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7"/>
      <c r="Y64" s="110" t="s">
        <v>3</v>
      </c>
      <c r="Z64" s="108" t="s">
        <v>4</v>
      </c>
    </row>
    <row r="65" spans="1:26" s="1" customFormat="1" ht="17.5" customHeight="1">
      <c r="A65" s="47" t="s">
        <v>5</v>
      </c>
      <c r="B65" s="47" t="s">
        <v>6</v>
      </c>
      <c r="C65" s="109"/>
      <c r="D65" s="118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20"/>
      <c r="Y65" s="111"/>
      <c r="Z65" s="109"/>
    </row>
    <row r="66" spans="1:26" ht="18" customHeight="1">
      <c r="A66" s="5" t="s">
        <v>50</v>
      </c>
      <c r="B66" s="49">
        <v>9001</v>
      </c>
      <c r="C66" s="17" t="s">
        <v>162</v>
      </c>
      <c r="D66" s="127" t="s">
        <v>12</v>
      </c>
      <c r="E66" s="132"/>
      <c r="F66" s="132"/>
      <c r="G66" s="127"/>
      <c r="H66" s="130" t="s">
        <v>60</v>
      </c>
      <c r="I66" s="130"/>
      <c r="J66" s="131"/>
      <c r="K66" s="131"/>
      <c r="L66" s="130"/>
      <c r="M66" s="130"/>
      <c r="N66" s="29"/>
      <c r="O66" s="24"/>
      <c r="P66" s="24"/>
      <c r="Q66" s="175">
        <v>1798</v>
      </c>
      <c r="R66" s="175"/>
      <c r="S66" s="24" t="s">
        <v>11</v>
      </c>
      <c r="T66" s="30"/>
      <c r="U66" s="173" t="s">
        <v>168</v>
      </c>
      <c r="V66" s="174"/>
      <c r="W66" s="174"/>
      <c r="X66" s="174"/>
      <c r="Y66" s="50">
        <v>1259</v>
      </c>
      <c r="Z66" s="15" t="s">
        <v>7</v>
      </c>
    </row>
    <row r="67" spans="1:26" ht="18">
      <c r="A67" s="5" t="s">
        <v>50</v>
      </c>
      <c r="B67" s="49">
        <v>9002</v>
      </c>
      <c r="C67" s="17" t="s">
        <v>163</v>
      </c>
      <c r="D67" s="127"/>
      <c r="E67" s="132"/>
      <c r="F67" s="132"/>
      <c r="G67" s="127"/>
      <c r="H67" s="130"/>
      <c r="I67" s="130"/>
      <c r="J67" s="131"/>
      <c r="K67" s="131"/>
      <c r="L67" s="130"/>
      <c r="M67" s="130"/>
      <c r="N67" s="2" t="s">
        <v>15</v>
      </c>
      <c r="Q67" s="175">
        <v>59</v>
      </c>
      <c r="R67" s="176"/>
      <c r="S67" s="2" t="s">
        <v>11</v>
      </c>
      <c r="U67" s="174"/>
      <c r="V67" s="174"/>
      <c r="W67" s="174"/>
      <c r="X67" s="174"/>
      <c r="Y67" s="50">
        <v>41</v>
      </c>
      <c r="Z67" s="15" t="s">
        <v>8</v>
      </c>
    </row>
    <row r="68" spans="1:26" ht="18">
      <c r="A68" s="5" t="s">
        <v>50</v>
      </c>
      <c r="B68" s="49">
        <v>9011</v>
      </c>
      <c r="C68" s="17" t="s">
        <v>164</v>
      </c>
      <c r="D68" s="127"/>
      <c r="E68" s="132"/>
      <c r="F68" s="132"/>
      <c r="G68" s="127"/>
      <c r="H68" s="130" t="s">
        <v>61</v>
      </c>
      <c r="I68" s="130"/>
      <c r="J68" s="131"/>
      <c r="K68" s="131"/>
      <c r="L68" s="130"/>
      <c r="M68" s="130"/>
      <c r="N68" s="29"/>
      <c r="O68" s="24"/>
      <c r="P68" s="24"/>
      <c r="Q68" s="175">
        <v>3621</v>
      </c>
      <c r="R68" s="176"/>
      <c r="S68" s="24" t="s">
        <v>11</v>
      </c>
      <c r="T68" s="30"/>
      <c r="U68" s="174"/>
      <c r="V68" s="174"/>
      <c r="W68" s="174"/>
      <c r="X68" s="174"/>
      <c r="Y68" s="50">
        <v>2535</v>
      </c>
      <c r="Z68" s="15" t="s">
        <v>7</v>
      </c>
    </row>
    <row r="69" spans="1:26" ht="18">
      <c r="A69" s="5" t="s">
        <v>50</v>
      </c>
      <c r="B69" s="49">
        <v>9012</v>
      </c>
      <c r="C69" s="17" t="s">
        <v>165</v>
      </c>
      <c r="D69" s="127"/>
      <c r="E69" s="132"/>
      <c r="F69" s="132"/>
      <c r="G69" s="127"/>
      <c r="H69" s="130"/>
      <c r="I69" s="130"/>
      <c r="J69" s="131"/>
      <c r="K69" s="131"/>
      <c r="L69" s="130"/>
      <c r="M69" s="130"/>
      <c r="N69" s="2" t="s">
        <v>15</v>
      </c>
      <c r="Q69" s="175">
        <v>119</v>
      </c>
      <c r="R69" s="176"/>
      <c r="S69" s="24" t="s">
        <v>11</v>
      </c>
      <c r="U69" s="174"/>
      <c r="V69" s="174"/>
      <c r="W69" s="174"/>
      <c r="X69" s="174"/>
      <c r="Y69" s="50">
        <v>83</v>
      </c>
      <c r="Z69" s="15" t="s">
        <v>8</v>
      </c>
    </row>
    <row r="70" spans="1:26">
      <c r="A70" s="5" t="s">
        <v>50</v>
      </c>
      <c r="B70" s="49">
        <v>9003</v>
      </c>
      <c r="C70" s="17" t="s">
        <v>166</v>
      </c>
      <c r="D70" s="127" t="s">
        <v>13</v>
      </c>
      <c r="E70" s="132"/>
      <c r="F70" s="132"/>
      <c r="G70" s="133"/>
      <c r="H70" s="29" t="s">
        <v>59</v>
      </c>
      <c r="I70" s="24"/>
      <c r="J70" s="24"/>
      <c r="K70" s="24"/>
      <c r="L70" s="24"/>
      <c r="M70" s="24"/>
      <c r="N70" s="24"/>
      <c r="O70" s="24"/>
      <c r="P70" s="24"/>
      <c r="Q70" s="175">
        <v>436</v>
      </c>
      <c r="R70" s="176"/>
      <c r="S70" s="24" t="s">
        <v>11</v>
      </c>
      <c r="T70" s="24"/>
      <c r="U70" s="174"/>
      <c r="V70" s="174"/>
      <c r="W70" s="174"/>
      <c r="X70" s="174"/>
      <c r="Y70" s="50">
        <v>305</v>
      </c>
      <c r="Z70" s="172" t="s">
        <v>9</v>
      </c>
    </row>
    <row r="71" spans="1:26" ht="18">
      <c r="A71" s="5" t="s">
        <v>50</v>
      </c>
      <c r="B71" s="49">
        <v>9013</v>
      </c>
      <c r="C71" s="17" t="s">
        <v>167</v>
      </c>
      <c r="D71" s="127"/>
      <c r="E71" s="132"/>
      <c r="F71" s="132"/>
      <c r="G71" s="133"/>
      <c r="H71" s="29" t="s">
        <v>62</v>
      </c>
      <c r="I71" s="24"/>
      <c r="J71" s="24"/>
      <c r="K71" s="24"/>
      <c r="L71" s="24"/>
      <c r="M71" s="24"/>
      <c r="N71" s="24"/>
      <c r="O71" s="24"/>
      <c r="P71" s="24"/>
      <c r="Q71" s="175">
        <v>447</v>
      </c>
      <c r="R71" s="176"/>
      <c r="S71" s="24" t="s">
        <v>11</v>
      </c>
      <c r="T71" s="24"/>
      <c r="U71" s="174"/>
      <c r="V71" s="174"/>
      <c r="W71" s="174"/>
      <c r="X71" s="174"/>
      <c r="Y71" s="50">
        <v>313</v>
      </c>
      <c r="Z71" s="172"/>
    </row>
  </sheetData>
  <mergeCells count="81">
    <mergeCell ref="Z70:Z71"/>
    <mergeCell ref="Q71:R71"/>
    <mergeCell ref="D66:G69"/>
    <mergeCell ref="H66:M67"/>
    <mergeCell ref="Q66:R66"/>
    <mergeCell ref="U66:X71"/>
    <mergeCell ref="Q67:R67"/>
    <mergeCell ref="H68:M69"/>
    <mergeCell ref="Q68:R68"/>
    <mergeCell ref="Q69:R69"/>
    <mergeCell ref="D70:G71"/>
    <mergeCell ref="Q70:R70"/>
    <mergeCell ref="A64:B64"/>
    <mergeCell ref="C64:C65"/>
    <mergeCell ref="D64:X65"/>
    <mergeCell ref="Y64:Y65"/>
    <mergeCell ref="Z64:Z65"/>
    <mergeCell ref="D56:G59"/>
    <mergeCell ref="H56:M57"/>
    <mergeCell ref="H58:M59"/>
    <mergeCell ref="D60:G61"/>
    <mergeCell ref="Z60:Z61"/>
    <mergeCell ref="U56:X61"/>
    <mergeCell ref="Q56:R56"/>
    <mergeCell ref="Q57:R57"/>
    <mergeCell ref="Q58:R58"/>
    <mergeCell ref="Q59:R59"/>
    <mergeCell ref="Q60:R60"/>
    <mergeCell ref="Q61:R61"/>
    <mergeCell ref="A54:B54"/>
    <mergeCell ref="C54:C55"/>
    <mergeCell ref="D54:X55"/>
    <mergeCell ref="Y54:Y55"/>
    <mergeCell ref="Z54:Z55"/>
    <mergeCell ref="D45:I46"/>
    <mergeCell ref="S25:U25"/>
    <mergeCell ref="Z21:Z22"/>
    <mergeCell ref="J26:M27"/>
    <mergeCell ref="D34:I35"/>
    <mergeCell ref="D37:H42"/>
    <mergeCell ref="I41:L42"/>
    <mergeCell ref="I37:L38"/>
    <mergeCell ref="I39:L40"/>
    <mergeCell ref="Z26:Z27"/>
    <mergeCell ref="Z30:Z44"/>
    <mergeCell ref="D26:I28"/>
    <mergeCell ref="S26:U26"/>
    <mergeCell ref="S27:U27"/>
    <mergeCell ref="D43:I44"/>
    <mergeCell ref="S28:U28"/>
    <mergeCell ref="D23:M25"/>
    <mergeCell ref="M19:P20"/>
    <mergeCell ref="Z15:Z16"/>
    <mergeCell ref="S23:U23"/>
    <mergeCell ref="S24:U24"/>
    <mergeCell ref="D17:H22"/>
    <mergeCell ref="I17:L20"/>
    <mergeCell ref="M17:P18"/>
    <mergeCell ref="I21:L22"/>
    <mergeCell ref="A3:B3"/>
    <mergeCell ref="C3:C4"/>
    <mergeCell ref="D3:X4"/>
    <mergeCell ref="D11:H16"/>
    <mergeCell ref="I11:L14"/>
    <mergeCell ref="I15:L16"/>
    <mergeCell ref="M11:P12"/>
    <mergeCell ref="M13:P14"/>
    <mergeCell ref="D5:G8"/>
    <mergeCell ref="D9:G10"/>
    <mergeCell ref="H5:M6"/>
    <mergeCell ref="H7:M8"/>
    <mergeCell ref="Z3:Z4"/>
    <mergeCell ref="Y3:Y4"/>
    <mergeCell ref="Z45:Z46"/>
    <mergeCell ref="Z9:Z10"/>
    <mergeCell ref="Z47:Z51"/>
    <mergeCell ref="D48:G51"/>
    <mergeCell ref="S48:W48"/>
    <mergeCell ref="S49:W49"/>
    <mergeCell ref="S50:W50"/>
    <mergeCell ref="S51:W51"/>
  </mergeCells>
  <phoneticPr fontId="1"/>
  <pageMargins left="0.25" right="0.25" top="0.75" bottom="0.75" header="0.3" footer="0.3"/>
  <pageSetup paperSize="9" scale="6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66621-C2B7-427F-B5E6-C70A43862715}">
  <sheetPr codeName="Sheet29">
    <tabColor rgb="FF92D050"/>
    <pageSetUpPr fitToPage="1"/>
  </sheetPr>
  <dimension ref="A1:I25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19</v>
      </c>
      <c r="B1" s="48" t="s">
        <v>146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1">
        <v>1548</v>
      </c>
      <c r="C5" s="88" t="s">
        <v>187</v>
      </c>
      <c r="D5" s="89"/>
      <c r="E5" s="90">
        <v>0.7</v>
      </c>
      <c r="F5" s="91">
        <f>1651*0.7</f>
        <v>1155.6999999999998</v>
      </c>
      <c r="G5" s="177" t="s">
        <v>7</v>
      </c>
      <c r="I5" s="85" t="s">
        <v>169</v>
      </c>
    </row>
    <row r="6" spans="1:9">
      <c r="A6" s="65" t="s">
        <v>119</v>
      </c>
      <c r="B6" s="61">
        <v>1549</v>
      </c>
      <c r="C6" s="88" t="s">
        <v>187</v>
      </c>
      <c r="D6" s="95" t="s">
        <v>22</v>
      </c>
      <c r="E6" s="90">
        <v>0.7</v>
      </c>
      <c r="F6" s="92">
        <f>ROUND(F5*92/1000,0)</f>
        <v>106</v>
      </c>
      <c r="G6" s="177"/>
      <c r="I6" s="85" t="s">
        <v>230</v>
      </c>
    </row>
    <row r="7" spans="1:9">
      <c r="A7" s="65" t="s">
        <v>119</v>
      </c>
      <c r="B7" s="61">
        <v>1550</v>
      </c>
      <c r="C7" s="88" t="s">
        <v>187</v>
      </c>
      <c r="D7" s="95" t="s">
        <v>23</v>
      </c>
      <c r="E7" s="90">
        <v>0.7</v>
      </c>
      <c r="F7" s="92">
        <f>ROUND(F5*90/1000,0)</f>
        <v>104</v>
      </c>
      <c r="G7" s="177"/>
      <c r="I7" s="85" t="s">
        <v>232</v>
      </c>
    </row>
    <row r="8" spans="1:9">
      <c r="A8" s="65" t="s">
        <v>119</v>
      </c>
      <c r="B8" s="61">
        <v>1551</v>
      </c>
      <c r="C8" s="88" t="s">
        <v>187</v>
      </c>
      <c r="D8" s="95" t="s">
        <v>24</v>
      </c>
      <c r="E8" s="90">
        <v>0.7</v>
      </c>
      <c r="F8" s="92">
        <f>ROUND(F5*80/1000,0)</f>
        <v>92</v>
      </c>
      <c r="G8" s="177"/>
      <c r="I8" s="85" t="s">
        <v>231</v>
      </c>
    </row>
    <row r="9" spans="1:9" ht="16.5" customHeight="1">
      <c r="A9" s="65" t="s">
        <v>119</v>
      </c>
      <c r="B9" s="61">
        <v>2065</v>
      </c>
      <c r="C9" s="88" t="s">
        <v>187</v>
      </c>
      <c r="D9" s="95" t="s">
        <v>229</v>
      </c>
      <c r="E9" s="90">
        <v>0.7</v>
      </c>
      <c r="F9" s="92">
        <f>ROUND(F5*64/1000,0)</f>
        <v>74</v>
      </c>
      <c r="G9" s="177"/>
      <c r="I9" s="85" t="s">
        <v>233</v>
      </c>
    </row>
    <row r="10" spans="1:9" ht="16.5" customHeight="1">
      <c r="A10" s="65" t="s">
        <v>119</v>
      </c>
      <c r="B10" s="61">
        <v>1554</v>
      </c>
      <c r="C10" s="88" t="s">
        <v>188</v>
      </c>
      <c r="D10" s="89"/>
      <c r="E10" s="90">
        <v>0.7</v>
      </c>
      <c r="F10" s="93">
        <f>ROUND(F5/30.42,0)</f>
        <v>38</v>
      </c>
      <c r="G10" s="177" t="s">
        <v>8</v>
      </c>
      <c r="I10" s="85" t="s">
        <v>170</v>
      </c>
    </row>
    <row r="11" spans="1:9">
      <c r="A11" s="65" t="s">
        <v>119</v>
      </c>
      <c r="B11" s="61">
        <v>1555</v>
      </c>
      <c r="C11" s="88" t="s">
        <v>188</v>
      </c>
      <c r="D11" s="95" t="s">
        <v>22</v>
      </c>
      <c r="E11" s="90">
        <v>0.7</v>
      </c>
      <c r="F11" s="92">
        <f>ROUND(F10*92/1000,0)</f>
        <v>3</v>
      </c>
      <c r="G11" s="177"/>
      <c r="I11" s="85" t="s">
        <v>230</v>
      </c>
    </row>
    <row r="12" spans="1:9">
      <c r="A12" s="65" t="s">
        <v>119</v>
      </c>
      <c r="B12" s="61">
        <v>1556</v>
      </c>
      <c r="C12" s="88" t="s">
        <v>188</v>
      </c>
      <c r="D12" s="95" t="s">
        <v>23</v>
      </c>
      <c r="E12" s="90">
        <v>0.7</v>
      </c>
      <c r="F12" s="92">
        <f>ROUND(F10*90/1000,0)</f>
        <v>3</v>
      </c>
      <c r="G12" s="177"/>
      <c r="I12" s="85" t="s">
        <v>232</v>
      </c>
    </row>
    <row r="13" spans="1:9">
      <c r="A13" s="65" t="s">
        <v>119</v>
      </c>
      <c r="B13" s="61">
        <v>1557</v>
      </c>
      <c r="C13" s="88" t="s">
        <v>188</v>
      </c>
      <c r="D13" s="95" t="s">
        <v>24</v>
      </c>
      <c r="E13" s="90">
        <v>0.7</v>
      </c>
      <c r="F13" s="92">
        <f>ROUND(F10*80/1000,0)</f>
        <v>3</v>
      </c>
      <c r="G13" s="177"/>
      <c r="I13" s="85" t="s">
        <v>231</v>
      </c>
    </row>
    <row r="14" spans="1:9" ht="16.5" customHeight="1">
      <c r="A14" s="65" t="s">
        <v>119</v>
      </c>
      <c r="B14" s="61">
        <v>2067</v>
      </c>
      <c r="C14" s="88" t="s">
        <v>188</v>
      </c>
      <c r="D14" s="95" t="s">
        <v>229</v>
      </c>
      <c r="E14" s="90">
        <v>0.7</v>
      </c>
      <c r="F14" s="92">
        <f>ROUND(F10*64/1000,0)</f>
        <v>2</v>
      </c>
      <c r="G14" s="177"/>
      <c r="I14" s="85" t="s">
        <v>233</v>
      </c>
    </row>
    <row r="15" spans="1:9" ht="16.5" customHeight="1">
      <c r="A15" s="65" t="s">
        <v>119</v>
      </c>
      <c r="B15" s="61">
        <v>1560</v>
      </c>
      <c r="C15" s="88" t="s">
        <v>189</v>
      </c>
      <c r="D15" s="94"/>
      <c r="E15" s="90">
        <v>0.7</v>
      </c>
      <c r="F15" s="91">
        <f>3324*0.7</f>
        <v>2326.7999999999997</v>
      </c>
      <c r="G15" s="177" t="s">
        <v>7</v>
      </c>
      <c r="I15" s="85" t="s">
        <v>169</v>
      </c>
    </row>
    <row r="16" spans="1:9" ht="16.5" customHeight="1">
      <c r="A16" s="65" t="s">
        <v>119</v>
      </c>
      <c r="B16" s="61">
        <v>1561</v>
      </c>
      <c r="C16" s="88" t="s">
        <v>189</v>
      </c>
      <c r="D16" s="95" t="s">
        <v>22</v>
      </c>
      <c r="E16" s="90">
        <v>0.7</v>
      </c>
      <c r="F16" s="92">
        <f>ROUND(F15*92/1000,0)</f>
        <v>214</v>
      </c>
      <c r="G16" s="177"/>
      <c r="I16" s="85" t="s">
        <v>230</v>
      </c>
    </row>
    <row r="17" spans="1:9" ht="16.5" customHeight="1">
      <c r="A17" s="65" t="s">
        <v>119</v>
      </c>
      <c r="B17" s="61">
        <v>1562</v>
      </c>
      <c r="C17" s="88" t="s">
        <v>189</v>
      </c>
      <c r="D17" s="95" t="s">
        <v>23</v>
      </c>
      <c r="E17" s="90">
        <v>0.7</v>
      </c>
      <c r="F17" s="92">
        <f>ROUND(F15*90/1000,0)</f>
        <v>209</v>
      </c>
      <c r="G17" s="177"/>
      <c r="I17" s="85" t="s">
        <v>232</v>
      </c>
    </row>
    <row r="18" spans="1:9">
      <c r="A18" s="65" t="s">
        <v>119</v>
      </c>
      <c r="B18" s="61">
        <v>1563</v>
      </c>
      <c r="C18" s="88" t="s">
        <v>189</v>
      </c>
      <c r="D18" s="95" t="s">
        <v>24</v>
      </c>
      <c r="E18" s="90">
        <v>0.7</v>
      </c>
      <c r="F18" s="92">
        <f>ROUND(F15*80/1000,0)</f>
        <v>186</v>
      </c>
      <c r="G18" s="177"/>
      <c r="I18" s="85" t="s">
        <v>231</v>
      </c>
    </row>
    <row r="19" spans="1:9">
      <c r="A19" s="65" t="s">
        <v>119</v>
      </c>
      <c r="B19" s="61">
        <v>2069</v>
      </c>
      <c r="C19" s="88" t="s">
        <v>189</v>
      </c>
      <c r="D19" s="95" t="s">
        <v>229</v>
      </c>
      <c r="E19" s="90">
        <v>0.7</v>
      </c>
      <c r="F19" s="92">
        <f>ROUND(F15*64/1000,0)</f>
        <v>149</v>
      </c>
      <c r="G19" s="177"/>
      <c r="I19" s="85" t="s">
        <v>233</v>
      </c>
    </row>
    <row r="20" spans="1:9" ht="18" customHeight="1">
      <c r="A20" s="65" t="s">
        <v>119</v>
      </c>
      <c r="B20" s="61">
        <v>1566</v>
      </c>
      <c r="C20" s="88" t="s">
        <v>190</v>
      </c>
      <c r="D20" s="94"/>
      <c r="E20" s="90">
        <v>0.7</v>
      </c>
      <c r="F20" s="92">
        <f>ROUND(F15/30.42,0)</f>
        <v>76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1">
        <v>1567</v>
      </c>
      <c r="C21" s="88" t="s">
        <v>190</v>
      </c>
      <c r="D21" s="95" t="s">
        <v>22</v>
      </c>
      <c r="E21" s="90">
        <v>0.7</v>
      </c>
      <c r="F21" s="92">
        <f>ROUND(F20*92/1000,0)</f>
        <v>7</v>
      </c>
      <c r="G21" s="177"/>
      <c r="I21" s="85" t="s">
        <v>230</v>
      </c>
    </row>
    <row r="22" spans="1:9" ht="16.5" customHeight="1">
      <c r="A22" s="65" t="s">
        <v>119</v>
      </c>
      <c r="B22" s="61">
        <v>1568</v>
      </c>
      <c r="C22" s="88" t="s">
        <v>190</v>
      </c>
      <c r="D22" s="95" t="s">
        <v>23</v>
      </c>
      <c r="E22" s="90">
        <v>0.7</v>
      </c>
      <c r="F22" s="92">
        <f>ROUND(F20*90/1000,0)</f>
        <v>7</v>
      </c>
      <c r="G22" s="177"/>
      <c r="I22" s="85" t="s">
        <v>232</v>
      </c>
    </row>
    <row r="23" spans="1:9" ht="16.5" customHeight="1">
      <c r="A23" s="65" t="s">
        <v>119</v>
      </c>
      <c r="B23" s="61">
        <v>1569</v>
      </c>
      <c r="C23" s="88" t="s">
        <v>190</v>
      </c>
      <c r="D23" s="95" t="s">
        <v>24</v>
      </c>
      <c r="E23" s="90">
        <v>0.7</v>
      </c>
      <c r="F23" s="92">
        <f>ROUND(F20*80/1000,0)</f>
        <v>6</v>
      </c>
      <c r="G23" s="177"/>
      <c r="I23" s="85" t="s">
        <v>231</v>
      </c>
    </row>
    <row r="24" spans="1:9" ht="16.5" customHeight="1">
      <c r="A24" s="65" t="s">
        <v>119</v>
      </c>
      <c r="B24" s="61">
        <v>2071</v>
      </c>
      <c r="C24" s="88" t="s">
        <v>190</v>
      </c>
      <c r="D24" s="95" t="s">
        <v>229</v>
      </c>
      <c r="E24" s="90">
        <v>0.7</v>
      </c>
      <c r="F24" s="92">
        <f>ROUND(F20*64/1000,0)</f>
        <v>5</v>
      </c>
      <c r="G24" s="177"/>
      <c r="I24" s="85" t="s">
        <v>233</v>
      </c>
    </row>
    <row r="25" spans="1:9">
      <c r="B25" s="67"/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90B57-821E-4E3B-8E8B-DDD4DE99DDB5}">
  <sheetPr codeName="Sheet30">
    <tabColor rgb="FF92D050"/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 ht="16.5" customHeight="1">
      <c r="A1" s="64">
        <v>20</v>
      </c>
      <c r="B1" s="48" t="s">
        <v>180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4505</v>
      </c>
      <c r="C5" s="88" t="s">
        <v>191</v>
      </c>
      <c r="D5" s="89"/>
      <c r="E5" s="90">
        <v>0.7</v>
      </c>
      <c r="F5" s="91">
        <f>ROUND(1651*99/100,0)</f>
        <v>1634</v>
      </c>
      <c r="G5" s="177" t="s">
        <v>7</v>
      </c>
      <c r="I5" s="85" t="s">
        <v>26</v>
      </c>
    </row>
    <row r="6" spans="1:9">
      <c r="A6" s="65" t="s">
        <v>119</v>
      </c>
      <c r="B6" s="65">
        <v>4506</v>
      </c>
      <c r="C6" s="88" t="s">
        <v>191</v>
      </c>
      <c r="D6" s="95" t="s">
        <v>22</v>
      </c>
      <c r="E6" s="90">
        <v>0.7</v>
      </c>
      <c r="F6" s="92">
        <f>ROUND(F5*92/1000,0)</f>
        <v>150</v>
      </c>
      <c r="G6" s="177"/>
      <c r="I6" s="85" t="s">
        <v>230</v>
      </c>
    </row>
    <row r="7" spans="1:9">
      <c r="A7" s="65" t="s">
        <v>119</v>
      </c>
      <c r="B7" s="65">
        <v>4507</v>
      </c>
      <c r="C7" s="88" t="s">
        <v>191</v>
      </c>
      <c r="D7" s="95" t="s">
        <v>23</v>
      </c>
      <c r="E7" s="90">
        <v>0.7</v>
      </c>
      <c r="F7" s="92">
        <f>ROUND(F5*90/1000,0)</f>
        <v>147</v>
      </c>
      <c r="G7" s="177"/>
      <c r="I7" s="85" t="s">
        <v>232</v>
      </c>
    </row>
    <row r="8" spans="1:9" ht="16.5" customHeight="1">
      <c r="A8" s="65" t="s">
        <v>119</v>
      </c>
      <c r="B8" s="65">
        <v>4508</v>
      </c>
      <c r="C8" s="88" t="s">
        <v>191</v>
      </c>
      <c r="D8" s="95" t="s">
        <v>24</v>
      </c>
      <c r="E8" s="90">
        <v>0.7</v>
      </c>
      <c r="F8" s="92">
        <f>ROUND(F5*80/1000,0)</f>
        <v>131</v>
      </c>
      <c r="G8" s="177"/>
      <c r="I8" s="85" t="s">
        <v>231</v>
      </c>
    </row>
    <row r="9" spans="1:9" ht="16.5" customHeight="1">
      <c r="A9" s="65" t="s">
        <v>119</v>
      </c>
      <c r="B9" s="65">
        <v>4509</v>
      </c>
      <c r="C9" s="88" t="s">
        <v>191</v>
      </c>
      <c r="D9" s="95" t="s">
        <v>229</v>
      </c>
      <c r="E9" s="90">
        <v>0.7</v>
      </c>
      <c r="F9" s="92">
        <f>ROUND(F5*64/1000,0)</f>
        <v>105</v>
      </c>
      <c r="G9" s="177"/>
      <c r="I9" s="85" t="s">
        <v>233</v>
      </c>
    </row>
    <row r="10" spans="1:9" ht="16.5" customHeight="1">
      <c r="A10" s="65" t="s">
        <v>119</v>
      </c>
      <c r="B10" s="65">
        <v>4512</v>
      </c>
      <c r="C10" s="88" t="s">
        <v>192</v>
      </c>
      <c r="D10" s="89"/>
      <c r="E10" s="90">
        <v>0.7</v>
      </c>
      <c r="F10" s="93">
        <f>ROUND(F5/30.42,0)</f>
        <v>54</v>
      </c>
      <c r="G10" s="177" t="s">
        <v>8</v>
      </c>
      <c r="I10" s="85" t="s">
        <v>171</v>
      </c>
    </row>
    <row r="11" spans="1:9">
      <c r="A11" s="65" t="s">
        <v>119</v>
      </c>
      <c r="B11" s="65">
        <v>4513</v>
      </c>
      <c r="C11" s="88" t="s">
        <v>192</v>
      </c>
      <c r="D11" s="95" t="s">
        <v>22</v>
      </c>
      <c r="E11" s="90">
        <v>0.7</v>
      </c>
      <c r="F11" s="92">
        <f>ROUND(F10*92/1000,0)</f>
        <v>5</v>
      </c>
      <c r="G11" s="177"/>
      <c r="I11" s="85" t="s">
        <v>230</v>
      </c>
    </row>
    <row r="12" spans="1:9">
      <c r="A12" s="65" t="s">
        <v>119</v>
      </c>
      <c r="B12" s="65">
        <v>4514</v>
      </c>
      <c r="C12" s="88" t="s">
        <v>192</v>
      </c>
      <c r="D12" s="95" t="s">
        <v>23</v>
      </c>
      <c r="E12" s="90">
        <v>0.7</v>
      </c>
      <c r="F12" s="92">
        <f>ROUND(F10*90/1000,0)</f>
        <v>5</v>
      </c>
      <c r="G12" s="177"/>
      <c r="I12" s="85" t="s">
        <v>232</v>
      </c>
    </row>
    <row r="13" spans="1:9" ht="16.5" customHeight="1">
      <c r="A13" s="65" t="s">
        <v>119</v>
      </c>
      <c r="B13" s="65">
        <v>4515</v>
      </c>
      <c r="C13" s="88" t="s">
        <v>192</v>
      </c>
      <c r="D13" s="95" t="s">
        <v>24</v>
      </c>
      <c r="E13" s="90">
        <v>0.7</v>
      </c>
      <c r="F13" s="92">
        <f>ROUND(F10*80/1000,0)</f>
        <v>4</v>
      </c>
      <c r="G13" s="177"/>
      <c r="I13" s="85" t="s">
        <v>231</v>
      </c>
    </row>
    <row r="14" spans="1:9" ht="16.5" customHeight="1">
      <c r="A14" s="65" t="s">
        <v>119</v>
      </c>
      <c r="B14" s="65">
        <v>4516</v>
      </c>
      <c r="C14" s="88" t="s">
        <v>192</v>
      </c>
      <c r="D14" s="95" t="s">
        <v>229</v>
      </c>
      <c r="E14" s="90">
        <v>0.7</v>
      </c>
      <c r="F14" s="92">
        <f>ROUND(F10*64/1000,0)</f>
        <v>3</v>
      </c>
      <c r="G14" s="177"/>
      <c r="I14" s="85" t="s">
        <v>233</v>
      </c>
    </row>
    <row r="15" spans="1:9" ht="16.5" customHeight="1">
      <c r="A15" s="65" t="s">
        <v>119</v>
      </c>
      <c r="B15" s="65">
        <v>4519</v>
      </c>
      <c r="C15" s="88" t="s">
        <v>193</v>
      </c>
      <c r="D15" s="94"/>
      <c r="E15" s="90">
        <v>0.7</v>
      </c>
      <c r="F15" s="91">
        <f>ROUND(3324*99/100,0)</f>
        <v>3291</v>
      </c>
      <c r="G15" s="177" t="s">
        <v>7</v>
      </c>
      <c r="I15" s="85" t="s">
        <v>26</v>
      </c>
    </row>
    <row r="16" spans="1:9" ht="16.5" customHeight="1">
      <c r="A16" s="65" t="s">
        <v>119</v>
      </c>
      <c r="B16" s="65">
        <v>4520</v>
      </c>
      <c r="C16" s="88" t="s">
        <v>193</v>
      </c>
      <c r="D16" s="95" t="s">
        <v>22</v>
      </c>
      <c r="E16" s="90">
        <v>0.7</v>
      </c>
      <c r="F16" s="92">
        <f>ROUND(F15*92/1000,0)</f>
        <v>303</v>
      </c>
      <c r="G16" s="177"/>
      <c r="I16" s="85" t="s">
        <v>230</v>
      </c>
    </row>
    <row r="17" spans="1:9" ht="16.5" customHeight="1">
      <c r="A17" s="65" t="s">
        <v>119</v>
      </c>
      <c r="B17" s="65">
        <v>4521</v>
      </c>
      <c r="C17" s="88" t="s">
        <v>193</v>
      </c>
      <c r="D17" s="95" t="s">
        <v>23</v>
      </c>
      <c r="E17" s="90">
        <v>0.7</v>
      </c>
      <c r="F17" s="92">
        <f>ROUND(F15*90/1000,0)</f>
        <v>296</v>
      </c>
      <c r="G17" s="177"/>
      <c r="I17" s="85" t="s">
        <v>232</v>
      </c>
    </row>
    <row r="18" spans="1:9" ht="16.5" customHeight="1">
      <c r="A18" s="65" t="s">
        <v>119</v>
      </c>
      <c r="B18" s="65">
        <v>4522</v>
      </c>
      <c r="C18" s="88" t="s">
        <v>193</v>
      </c>
      <c r="D18" s="95" t="s">
        <v>24</v>
      </c>
      <c r="E18" s="90">
        <v>0.7</v>
      </c>
      <c r="F18" s="92">
        <f>ROUND(F15*80/1000,0)</f>
        <v>263</v>
      </c>
      <c r="G18" s="177"/>
      <c r="I18" s="85" t="s">
        <v>231</v>
      </c>
    </row>
    <row r="19" spans="1:9">
      <c r="A19" s="65" t="s">
        <v>119</v>
      </c>
      <c r="B19" s="65">
        <v>4523</v>
      </c>
      <c r="C19" s="88" t="s">
        <v>193</v>
      </c>
      <c r="D19" s="95" t="s">
        <v>229</v>
      </c>
      <c r="E19" s="90">
        <v>0.7</v>
      </c>
      <c r="F19" s="92">
        <f>ROUND(F15*64/1000,0)</f>
        <v>211</v>
      </c>
      <c r="G19" s="177"/>
      <c r="I19" s="85" t="s">
        <v>233</v>
      </c>
    </row>
    <row r="20" spans="1:9" ht="18" customHeight="1">
      <c r="A20" s="65" t="s">
        <v>119</v>
      </c>
      <c r="B20" s="65">
        <v>4526</v>
      </c>
      <c r="C20" s="88" t="s">
        <v>194</v>
      </c>
      <c r="D20" s="94"/>
      <c r="E20" s="90">
        <v>0.7</v>
      </c>
      <c r="F20" s="92">
        <f>ROUND(F15/30.42,0)</f>
        <v>108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4527</v>
      </c>
      <c r="C21" s="88" t="s">
        <v>194</v>
      </c>
      <c r="D21" s="95" t="s">
        <v>22</v>
      </c>
      <c r="E21" s="90">
        <v>0.7</v>
      </c>
      <c r="F21" s="92">
        <f>ROUND(F20*92/1000,0)</f>
        <v>10</v>
      </c>
      <c r="G21" s="177"/>
      <c r="I21" s="85" t="s">
        <v>230</v>
      </c>
    </row>
    <row r="22" spans="1:9" ht="16.5" customHeight="1">
      <c r="A22" s="65" t="s">
        <v>119</v>
      </c>
      <c r="B22" s="65">
        <v>4528</v>
      </c>
      <c r="C22" s="88" t="s">
        <v>194</v>
      </c>
      <c r="D22" s="95" t="s">
        <v>23</v>
      </c>
      <c r="E22" s="90">
        <v>0.7</v>
      </c>
      <c r="F22" s="92">
        <f>ROUND(F20*90/1000,0)</f>
        <v>10</v>
      </c>
      <c r="G22" s="177"/>
      <c r="I22" s="85" t="s">
        <v>232</v>
      </c>
    </row>
    <row r="23" spans="1:9" ht="16.5" customHeight="1">
      <c r="A23" s="65" t="s">
        <v>119</v>
      </c>
      <c r="B23" s="65">
        <v>4529</v>
      </c>
      <c r="C23" s="88" t="s">
        <v>194</v>
      </c>
      <c r="D23" s="95" t="s">
        <v>24</v>
      </c>
      <c r="E23" s="90">
        <v>0.7</v>
      </c>
      <c r="F23" s="92">
        <f>ROUND(F20*80/1000,0)</f>
        <v>9</v>
      </c>
      <c r="G23" s="177"/>
      <c r="I23" s="85" t="s">
        <v>231</v>
      </c>
    </row>
    <row r="24" spans="1:9" ht="16.5" customHeight="1">
      <c r="A24" s="65" t="s">
        <v>119</v>
      </c>
      <c r="B24" s="65">
        <v>4530</v>
      </c>
      <c r="C24" s="88" t="s">
        <v>194</v>
      </c>
      <c r="D24" s="95" t="s">
        <v>229</v>
      </c>
      <c r="E24" s="90">
        <v>0.7</v>
      </c>
      <c r="F24" s="92">
        <f>ROUND(F20*64/1000,0)</f>
        <v>7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CC231-7DE9-4777-9F7F-E5B18BD74C4C}">
  <sheetPr codeName="Sheet31">
    <tabColor rgb="FF92D050"/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21</v>
      </c>
      <c r="B1" s="48" t="s">
        <v>181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4533</v>
      </c>
      <c r="C5" s="88" t="s">
        <v>195</v>
      </c>
      <c r="D5" s="89"/>
      <c r="E5" s="90">
        <v>0.7</v>
      </c>
      <c r="F5" s="91">
        <f>ROUND(1651*99/100,0)</f>
        <v>1634</v>
      </c>
      <c r="G5" s="177" t="s">
        <v>7</v>
      </c>
      <c r="I5" s="85" t="s">
        <v>26</v>
      </c>
    </row>
    <row r="6" spans="1:9">
      <c r="A6" s="65" t="s">
        <v>119</v>
      </c>
      <c r="B6" s="65">
        <v>4534</v>
      </c>
      <c r="C6" s="88" t="s">
        <v>195</v>
      </c>
      <c r="D6" s="95" t="s">
        <v>22</v>
      </c>
      <c r="E6" s="90">
        <v>0.7</v>
      </c>
      <c r="F6" s="92">
        <f>ROUND(F5*92/1000,0)</f>
        <v>150</v>
      </c>
      <c r="G6" s="177"/>
      <c r="I6" s="85" t="s">
        <v>230</v>
      </c>
    </row>
    <row r="7" spans="1:9">
      <c r="A7" s="65" t="s">
        <v>119</v>
      </c>
      <c r="B7" s="65">
        <v>4535</v>
      </c>
      <c r="C7" s="88" t="s">
        <v>195</v>
      </c>
      <c r="D7" s="95" t="s">
        <v>23</v>
      </c>
      <c r="E7" s="90">
        <v>0.7</v>
      </c>
      <c r="F7" s="92">
        <f>ROUND(F5*90/1000,0)</f>
        <v>147</v>
      </c>
      <c r="G7" s="177"/>
      <c r="I7" s="85" t="s">
        <v>232</v>
      </c>
    </row>
    <row r="8" spans="1:9">
      <c r="A8" s="65" t="s">
        <v>119</v>
      </c>
      <c r="B8" s="65">
        <v>4536</v>
      </c>
      <c r="C8" s="88" t="s">
        <v>195</v>
      </c>
      <c r="D8" s="95" t="s">
        <v>24</v>
      </c>
      <c r="E8" s="90">
        <v>0.7</v>
      </c>
      <c r="F8" s="92">
        <f>ROUND(F5*80/1000,0)</f>
        <v>131</v>
      </c>
      <c r="G8" s="177"/>
      <c r="I8" s="85" t="s">
        <v>231</v>
      </c>
    </row>
    <row r="9" spans="1:9" ht="16.5" customHeight="1">
      <c r="A9" s="65" t="s">
        <v>119</v>
      </c>
      <c r="B9" s="65">
        <v>4537</v>
      </c>
      <c r="C9" s="88" t="s">
        <v>195</v>
      </c>
      <c r="D9" s="95" t="s">
        <v>229</v>
      </c>
      <c r="E9" s="90">
        <v>0.7</v>
      </c>
      <c r="F9" s="92">
        <f>ROUND(F5*64/1000,0)</f>
        <v>105</v>
      </c>
      <c r="G9" s="177"/>
      <c r="I9" s="85" t="s">
        <v>233</v>
      </c>
    </row>
    <row r="10" spans="1:9" ht="16.5" customHeight="1">
      <c r="A10" s="65" t="s">
        <v>119</v>
      </c>
      <c r="B10" s="65">
        <v>4540</v>
      </c>
      <c r="C10" s="88" t="s">
        <v>196</v>
      </c>
      <c r="D10" s="89"/>
      <c r="E10" s="90">
        <v>0.7</v>
      </c>
      <c r="F10" s="93">
        <f>ROUND(F5/30.42,0)</f>
        <v>54</v>
      </c>
      <c r="G10" s="177" t="s">
        <v>8</v>
      </c>
      <c r="I10" s="85" t="s">
        <v>171</v>
      </c>
    </row>
    <row r="11" spans="1:9">
      <c r="A11" s="65" t="s">
        <v>119</v>
      </c>
      <c r="B11" s="65">
        <v>4541</v>
      </c>
      <c r="C11" s="88" t="s">
        <v>196</v>
      </c>
      <c r="D11" s="95" t="s">
        <v>22</v>
      </c>
      <c r="E11" s="90">
        <v>0.7</v>
      </c>
      <c r="F11" s="92">
        <f>ROUND(F10*92/1000,0)</f>
        <v>5</v>
      </c>
      <c r="G11" s="177"/>
      <c r="I11" s="85" t="s">
        <v>230</v>
      </c>
    </row>
    <row r="12" spans="1:9">
      <c r="A12" s="65" t="s">
        <v>119</v>
      </c>
      <c r="B12" s="65">
        <v>4542</v>
      </c>
      <c r="C12" s="88" t="s">
        <v>196</v>
      </c>
      <c r="D12" s="95" t="s">
        <v>23</v>
      </c>
      <c r="E12" s="90">
        <v>0.7</v>
      </c>
      <c r="F12" s="92">
        <f>ROUND(F10*90/1000,0)</f>
        <v>5</v>
      </c>
      <c r="G12" s="177"/>
      <c r="I12" s="85" t="s">
        <v>232</v>
      </c>
    </row>
    <row r="13" spans="1:9">
      <c r="A13" s="65" t="s">
        <v>119</v>
      </c>
      <c r="B13" s="65">
        <v>4543</v>
      </c>
      <c r="C13" s="88" t="s">
        <v>196</v>
      </c>
      <c r="D13" s="95" t="s">
        <v>24</v>
      </c>
      <c r="E13" s="90">
        <v>0.7</v>
      </c>
      <c r="F13" s="92">
        <f>ROUND(F10*80/1000,0)</f>
        <v>4</v>
      </c>
      <c r="G13" s="177"/>
      <c r="I13" s="85" t="s">
        <v>231</v>
      </c>
    </row>
    <row r="14" spans="1:9" ht="16.5" customHeight="1">
      <c r="A14" s="65" t="s">
        <v>119</v>
      </c>
      <c r="B14" s="65">
        <v>4544</v>
      </c>
      <c r="C14" s="88" t="s">
        <v>196</v>
      </c>
      <c r="D14" s="95" t="s">
        <v>229</v>
      </c>
      <c r="E14" s="90">
        <v>0.7</v>
      </c>
      <c r="F14" s="92">
        <f>ROUND(F10*64/1000,0)</f>
        <v>3</v>
      </c>
      <c r="G14" s="177"/>
      <c r="I14" s="85" t="s">
        <v>233</v>
      </c>
    </row>
    <row r="15" spans="1:9" ht="16.5" customHeight="1">
      <c r="A15" s="65" t="s">
        <v>119</v>
      </c>
      <c r="B15" s="65">
        <v>4547</v>
      </c>
      <c r="C15" s="88" t="s">
        <v>197</v>
      </c>
      <c r="D15" s="94"/>
      <c r="E15" s="90">
        <v>0.7</v>
      </c>
      <c r="F15" s="91">
        <f>ROUND(3324*99/100,0)</f>
        <v>3291</v>
      </c>
      <c r="G15" s="177" t="s">
        <v>7</v>
      </c>
      <c r="I15" s="85" t="s">
        <v>26</v>
      </c>
    </row>
    <row r="16" spans="1:9" ht="16.5" customHeight="1">
      <c r="A16" s="65" t="s">
        <v>119</v>
      </c>
      <c r="B16" s="65">
        <v>4548</v>
      </c>
      <c r="C16" s="88" t="s">
        <v>197</v>
      </c>
      <c r="D16" s="95" t="s">
        <v>22</v>
      </c>
      <c r="E16" s="90">
        <v>0.7</v>
      </c>
      <c r="F16" s="92">
        <f>ROUND(F15*92/1000,0)</f>
        <v>303</v>
      </c>
      <c r="G16" s="177"/>
      <c r="I16" s="85" t="s">
        <v>230</v>
      </c>
    </row>
    <row r="17" spans="1:9" ht="16.5" customHeight="1">
      <c r="A17" s="65" t="s">
        <v>119</v>
      </c>
      <c r="B17" s="65">
        <v>4549</v>
      </c>
      <c r="C17" s="88" t="s">
        <v>197</v>
      </c>
      <c r="D17" s="95" t="s">
        <v>23</v>
      </c>
      <c r="E17" s="90">
        <v>0.7</v>
      </c>
      <c r="F17" s="92">
        <f>ROUND(F15*90/1000,0)</f>
        <v>296</v>
      </c>
      <c r="G17" s="177"/>
      <c r="I17" s="85" t="s">
        <v>232</v>
      </c>
    </row>
    <row r="18" spans="1:9">
      <c r="A18" s="65" t="s">
        <v>119</v>
      </c>
      <c r="B18" s="65">
        <v>4550</v>
      </c>
      <c r="C18" s="88" t="s">
        <v>197</v>
      </c>
      <c r="D18" s="95" t="s">
        <v>24</v>
      </c>
      <c r="E18" s="90">
        <v>0.7</v>
      </c>
      <c r="F18" s="92">
        <f>ROUND(F15*80/1000,0)</f>
        <v>263</v>
      </c>
      <c r="G18" s="177"/>
      <c r="I18" s="85" t="s">
        <v>231</v>
      </c>
    </row>
    <row r="19" spans="1:9">
      <c r="A19" s="65" t="s">
        <v>119</v>
      </c>
      <c r="B19" s="65">
        <v>4551</v>
      </c>
      <c r="C19" s="88" t="s">
        <v>197</v>
      </c>
      <c r="D19" s="95" t="s">
        <v>229</v>
      </c>
      <c r="E19" s="90">
        <v>0.7</v>
      </c>
      <c r="F19" s="92">
        <f>ROUND(F15*64/1000,0)</f>
        <v>211</v>
      </c>
      <c r="G19" s="177"/>
      <c r="I19" s="85" t="s">
        <v>233</v>
      </c>
    </row>
    <row r="20" spans="1:9" ht="18" customHeight="1">
      <c r="A20" s="65" t="s">
        <v>119</v>
      </c>
      <c r="B20" s="65">
        <v>4554</v>
      </c>
      <c r="C20" s="88" t="s">
        <v>198</v>
      </c>
      <c r="D20" s="94"/>
      <c r="E20" s="90">
        <v>0.7</v>
      </c>
      <c r="F20" s="92">
        <f>ROUND(F15/30.42,0)</f>
        <v>108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4555</v>
      </c>
      <c r="C21" s="88" t="s">
        <v>198</v>
      </c>
      <c r="D21" s="95" t="s">
        <v>22</v>
      </c>
      <c r="E21" s="90">
        <v>0.7</v>
      </c>
      <c r="F21" s="92">
        <f>ROUND(F20*92/1000,0)</f>
        <v>10</v>
      </c>
      <c r="G21" s="177"/>
      <c r="I21" s="85" t="s">
        <v>230</v>
      </c>
    </row>
    <row r="22" spans="1:9" ht="16.5" customHeight="1">
      <c r="A22" s="65" t="s">
        <v>119</v>
      </c>
      <c r="B22" s="65">
        <v>4556</v>
      </c>
      <c r="C22" s="88" t="s">
        <v>198</v>
      </c>
      <c r="D22" s="95" t="s">
        <v>23</v>
      </c>
      <c r="E22" s="90">
        <v>0.7</v>
      </c>
      <c r="F22" s="92">
        <f>ROUND(F20*90/1000,0)</f>
        <v>10</v>
      </c>
      <c r="G22" s="177"/>
      <c r="I22" s="85" t="s">
        <v>232</v>
      </c>
    </row>
    <row r="23" spans="1:9" ht="16.5" customHeight="1">
      <c r="A23" s="65" t="s">
        <v>119</v>
      </c>
      <c r="B23" s="65">
        <v>4557</v>
      </c>
      <c r="C23" s="88" t="s">
        <v>198</v>
      </c>
      <c r="D23" s="95" t="s">
        <v>24</v>
      </c>
      <c r="E23" s="90">
        <v>0.7</v>
      </c>
      <c r="F23" s="92">
        <f>ROUND(F20*80/1000,0)</f>
        <v>9</v>
      </c>
      <c r="G23" s="177"/>
      <c r="I23" s="85" t="s">
        <v>231</v>
      </c>
    </row>
    <row r="24" spans="1:9" ht="16.5" customHeight="1">
      <c r="A24" s="65" t="s">
        <v>119</v>
      </c>
      <c r="B24" s="65">
        <v>4558</v>
      </c>
      <c r="C24" s="88" t="s">
        <v>198</v>
      </c>
      <c r="D24" s="95" t="s">
        <v>229</v>
      </c>
      <c r="E24" s="90">
        <v>0.7</v>
      </c>
      <c r="F24" s="92">
        <f>ROUND(F20*64/1000,0)</f>
        <v>7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CD21E-18F4-45BE-A1E4-034377AD32CD}">
  <sheetPr codeName="Sheet32">
    <tabColor rgb="FF92D050"/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22</v>
      </c>
      <c r="B1" s="48" t="s">
        <v>182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4561</v>
      </c>
      <c r="C5" s="88" t="s">
        <v>199</v>
      </c>
      <c r="D5" s="89"/>
      <c r="E5" s="90">
        <v>0.7</v>
      </c>
      <c r="F5" s="91">
        <f>ROUND(1651*99/100*99/100,0)</f>
        <v>1618</v>
      </c>
      <c r="G5" s="177" t="s">
        <v>7</v>
      </c>
      <c r="I5" s="85" t="s">
        <v>172</v>
      </c>
    </row>
    <row r="6" spans="1:9">
      <c r="A6" s="65" t="s">
        <v>119</v>
      </c>
      <c r="B6" s="65">
        <v>4562</v>
      </c>
      <c r="C6" s="88" t="s">
        <v>199</v>
      </c>
      <c r="D6" s="95" t="s">
        <v>22</v>
      </c>
      <c r="E6" s="90">
        <v>0.7</v>
      </c>
      <c r="F6" s="92">
        <f>ROUND(F5*92/1000,0)</f>
        <v>149</v>
      </c>
      <c r="G6" s="177"/>
      <c r="I6" s="85" t="s">
        <v>230</v>
      </c>
    </row>
    <row r="7" spans="1:9">
      <c r="A7" s="65" t="s">
        <v>119</v>
      </c>
      <c r="B7" s="65">
        <v>4563</v>
      </c>
      <c r="C7" s="88" t="s">
        <v>199</v>
      </c>
      <c r="D7" s="95" t="s">
        <v>23</v>
      </c>
      <c r="E7" s="90">
        <v>0.7</v>
      </c>
      <c r="F7" s="92">
        <f>ROUND(F5*90/1000,0)</f>
        <v>146</v>
      </c>
      <c r="G7" s="177"/>
      <c r="I7" s="85" t="s">
        <v>232</v>
      </c>
    </row>
    <row r="8" spans="1:9">
      <c r="A8" s="65" t="s">
        <v>119</v>
      </c>
      <c r="B8" s="65">
        <v>4564</v>
      </c>
      <c r="C8" s="88" t="s">
        <v>199</v>
      </c>
      <c r="D8" s="95" t="s">
        <v>24</v>
      </c>
      <c r="E8" s="90">
        <v>0.7</v>
      </c>
      <c r="F8" s="92">
        <f>ROUND(F5*80/1000,0)</f>
        <v>129</v>
      </c>
      <c r="G8" s="177"/>
      <c r="I8" s="85" t="s">
        <v>231</v>
      </c>
    </row>
    <row r="9" spans="1:9" ht="16.5" customHeight="1">
      <c r="A9" s="65" t="s">
        <v>119</v>
      </c>
      <c r="B9" s="65">
        <v>4565</v>
      </c>
      <c r="C9" s="88" t="s">
        <v>199</v>
      </c>
      <c r="D9" s="95" t="s">
        <v>229</v>
      </c>
      <c r="E9" s="90">
        <v>0.7</v>
      </c>
      <c r="F9" s="92">
        <f>ROUND(F5*64/1000,0)</f>
        <v>104</v>
      </c>
      <c r="G9" s="177"/>
      <c r="I9" s="85" t="s">
        <v>233</v>
      </c>
    </row>
    <row r="10" spans="1:9" ht="16.5" customHeight="1">
      <c r="A10" s="65" t="s">
        <v>119</v>
      </c>
      <c r="B10" s="65">
        <v>4568</v>
      </c>
      <c r="C10" s="88" t="s">
        <v>200</v>
      </c>
      <c r="D10" s="89"/>
      <c r="E10" s="90">
        <v>0.7</v>
      </c>
      <c r="F10" s="93">
        <f>ROUND(F5/30.42,0)</f>
        <v>53</v>
      </c>
      <c r="G10" s="177" t="s">
        <v>8</v>
      </c>
      <c r="I10" s="85" t="s">
        <v>171</v>
      </c>
    </row>
    <row r="11" spans="1:9">
      <c r="A11" s="65" t="s">
        <v>119</v>
      </c>
      <c r="B11" s="65">
        <v>4569</v>
      </c>
      <c r="C11" s="88" t="s">
        <v>200</v>
      </c>
      <c r="D11" s="95" t="s">
        <v>22</v>
      </c>
      <c r="E11" s="90">
        <v>0.7</v>
      </c>
      <c r="F11" s="92">
        <f>ROUND(F10*92/1000,0)</f>
        <v>5</v>
      </c>
      <c r="G11" s="177"/>
      <c r="I11" s="85" t="s">
        <v>230</v>
      </c>
    </row>
    <row r="12" spans="1:9">
      <c r="A12" s="65" t="s">
        <v>119</v>
      </c>
      <c r="B12" s="65">
        <v>4570</v>
      </c>
      <c r="C12" s="88" t="s">
        <v>200</v>
      </c>
      <c r="D12" s="95" t="s">
        <v>23</v>
      </c>
      <c r="E12" s="90">
        <v>0.7</v>
      </c>
      <c r="F12" s="92">
        <f>ROUND(F10*90/1000,0)</f>
        <v>5</v>
      </c>
      <c r="G12" s="177"/>
      <c r="I12" s="85" t="s">
        <v>232</v>
      </c>
    </row>
    <row r="13" spans="1:9">
      <c r="A13" s="65" t="s">
        <v>119</v>
      </c>
      <c r="B13" s="65">
        <v>4571</v>
      </c>
      <c r="C13" s="88" t="s">
        <v>200</v>
      </c>
      <c r="D13" s="95" t="s">
        <v>24</v>
      </c>
      <c r="E13" s="90">
        <v>0.7</v>
      </c>
      <c r="F13" s="92">
        <f>ROUND(F10*80/1000,0)</f>
        <v>4</v>
      </c>
      <c r="G13" s="177"/>
      <c r="I13" s="85" t="s">
        <v>231</v>
      </c>
    </row>
    <row r="14" spans="1:9" ht="16.5" customHeight="1">
      <c r="A14" s="65" t="s">
        <v>119</v>
      </c>
      <c r="B14" s="65">
        <v>4572</v>
      </c>
      <c r="C14" s="88" t="s">
        <v>200</v>
      </c>
      <c r="D14" s="95" t="s">
        <v>229</v>
      </c>
      <c r="E14" s="90">
        <v>0.7</v>
      </c>
      <c r="F14" s="92">
        <f>ROUND(F10*64/1000,0)</f>
        <v>3</v>
      </c>
      <c r="G14" s="177"/>
      <c r="I14" s="85" t="s">
        <v>233</v>
      </c>
    </row>
    <row r="15" spans="1:9" ht="16.5" customHeight="1">
      <c r="A15" s="65" t="s">
        <v>119</v>
      </c>
      <c r="B15" s="65">
        <v>4575</v>
      </c>
      <c r="C15" s="88" t="s">
        <v>201</v>
      </c>
      <c r="D15" s="94"/>
      <c r="E15" s="90">
        <v>0.7</v>
      </c>
      <c r="F15" s="91">
        <f>ROUND(3324*99/100*99/100,0)</f>
        <v>3258</v>
      </c>
      <c r="G15" s="177" t="s">
        <v>7</v>
      </c>
      <c r="I15" s="85" t="s">
        <v>172</v>
      </c>
    </row>
    <row r="16" spans="1:9" ht="16.5" customHeight="1">
      <c r="A16" s="65" t="s">
        <v>119</v>
      </c>
      <c r="B16" s="65">
        <v>4576</v>
      </c>
      <c r="C16" s="88" t="s">
        <v>201</v>
      </c>
      <c r="D16" s="95" t="s">
        <v>22</v>
      </c>
      <c r="E16" s="90">
        <v>0.7</v>
      </c>
      <c r="F16" s="92">
        <f>ROUND(F15*92/1000,0)</f>
        <v>300</v>
      </c>
      <c r="G16" s="177"/>
      <c r="I16" s="85" t="s">
        <v>230</v>
      </c>
    </row>
    <row r="17" spans="1:9" ht="16.5" customHeight="1">
      <c r="A17" s="65" t="s">
        <v>119</v>
      </c>
      <c r="B17" s="65">
        <v>4577</v>
      </c>
      <c r="C17" s="88" t="s">
        <v>201</v>
      </c>
      <c r="D17" s="95" t="s">
        <v>23</v>
      </c>
      <c r="E17" s="90">
        <v>0.7</v>
      </c>
      <c r="F17" s="92">
        <f>ROUND(F15*90/1000,0)</f>
        <v>293</v>
      </c>
      <c r="G17" s="177"/>
      <c r="I17" s="85" t="s">
        <v>232</v>
      </c>
    </row>
    <row r="18" spans="1:9">
      <c r="A18" s="65" t="s">
        <v>119</v>
      </c>
      <c r="B18" s="65">
        <v>4578</v>
      </c>
      <c r="C18" s="88" t="s">
        <v>201</v>
      </c>
      <c r="D18" s="95" t="s">
        <v>24</v>
      </c>
      <c r="E18" s="90">
        <v>0.7</v>
      </c>
      <c r="F18" s="92">
        <f>ROUND(F15*80/1000,0)</f>
        <v>261</v>
      </c>
      <c r="G18" s="177"/>
      <c r="I18" s="85" t="s">
        <v>231</v>
      </c>
    </row>
    <row r="19" spans="1:9">
      <c r="A19" s="65" t="s">
        <v>119</v>
      </c>
      <c r="B19" s="65">
        <v>4579</v>
      </c>
      <c r="C19" s="88" t="s">
        <v>201</v>
      </c>
      <c r="D19" s="95" t="s">
        <v>229</v>
      </c>
      <c r="E19" s="90">
        <v>0.7</v>
      </c>
      <c r="F19" s="92">
        <f>ROUND(F15*64/1000,0)</f>
        <v>209</v>
      </c>
      <c r="G19" s="177"/>
      <c r="I19" s="85" t="s">
        <v>233</v>
      </c>
    </row>
    <row r="20" spans="1:9" ht="18" customHeight="1">
      <c r="A20" s="65" t="s">
        <v>119</v>
      </c>
      <c r="B20" s="65">
        <v>4582</v>
      </c>
      <c r="C20" s="88" t="s">
        <v>202</v>
      </c>
      <c r="D20" s="94"/>
      <c r="E20" s="90">
        <v>0.7</v>
      </c>
      <c r="F20" s="92">
        <f>ROUND(F15/30.42,0)</f>
        <v>107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4583</v>
      </c>
      <c r="C21" s="88" t="s">
        <v>202</v>
      </c>
      <c r="D21" s="95" t="s">
        <v>22</v>
      </c>
      <c r="E21" s="90">
        <v>0.7</v>
      </c>
      <c r="F21" s="92">
        <f>ROUND(F20*92/1000,0)</f>
        <v>10</v>
      </c>
      <c r="G21" s="177"/>
      <c r="I21" s="85" t="s">
        <v>230</v>
      </c>
    </row>
    <row r="22" spans="1:9" ht="16.5" customHeight="1">
      <c r="A22" s="65" t="s">
        <v>119</v>
      </c>
      <c r="B22" s="65">
        <v>4584</v>
      </c>
      <c r="C22" s="88" t="s">
        <v>202</v>
      </c>
      <c r="D22" s="95" t="s">
        <v>23</v>
      </c>
      <c r="E22" s="90">
        <v>0.7</v>
      </c>
      <c r="F22" s="92">
        <f>ROUND(F20*90/1000,0)</f>
        <v>10</v>
      </c>
      <c r="G22" s="177"/>
      <c r="I22" s="85" t="s">
        <v>232</v>
      </c>
    </row>
    <row r="23" spans="1:9" ht="16.5" customHeight="1">
      <c r="A23" s="65" t="s">
        <v>119</v>
      </c>
      <c r="B23" s="65">
        <v>4585</v>
      </c>
      <c r="C23" s="88" t="s">
        <v>202</v>
      </c>
      <c r="D23" s="95" t="s">
        <v>24</v>
      </c>
      <c r="E23" s="90">
        <v>0.7</v>
      </c>
      <c r="F23" s="92">
        <f>ROUND(F20*80/1000,0)</f>
        <v>9</v>
      </c>
      <c r="G23" s="177"/>
      <c r="I23" s="85" t="s">
        <v>231</v>
      </c>
    </row>
    <row r="24" spans="1:9" ht="16.5" customHeight="1">
      <c r="A24" s="65" t="s">
        <v>119</v>
      </c>
      <c r="B24" s="65">
        <v>4586</v>
      </c>
      <c r="C24" s="88" t="s">
        <v>202</v>
      </c>
      <c r="D24" s="95" t="s">
        <v>229</v>
      </c>
      <c r="E24" s="90">
        <v>0.7</v>
      </c>
      <c r="F24" s="92">
        <f>ROUND(F20*64/1000,0)</f>
        <v>7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CC779-BF8F-4CBC-93A9-6369E9F70D11}">
  <sheetPr codeName="Sheet36">
    <tabColor rgb="FF92D050"/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23</v>
      </c>
      <c r="B1" s="48" t="s">
        <v>150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4673</v>
      </c>
      <c r="C5" s="88" t="s">
        <v>203</v>
      </c>
      <c r="D5" s="89"/>
      <c r="E5" s="90">
        <v>0.7</v>
      </c>
      <c r="F5" s="91">
        <f>ROUND(1651*70/100*99/100,0)</f>
        <v>1144</v>
      </c>
      <c r="G5" s="177" t="s">
        <v>7</v>
      </c>
      <c r="I5" s="85" t="s">
        <v>173</v>
      </c>
    </row>
    <row r="6" spans="1:9">
      <c r="A6" s="65" t="s">
        <v>119</v>
      </c>
      <c r="B6" s="65">
        <v>4674</v>
      </c>
      <c r="C6" s="88" t="s">
        <v>203</v>
      </c>
      <c r="D6" s="95" t="s">
        <v>22</v>
      </c>
      <c r="E6" s="90">
        <v>0.7</v>
      </c>
      <c r="F6" s="92">
        <f>ROUND(F5*92/1000,0)</f>
        <v>105</v>
      </c>
      <c r="G6" s="177"/>
      <c r="I6" s="85" t="s">
        <v>230</v>
      </c>
    </row>
    <row r="7" spans="1:9">
      <c r="A7" s="65" t="s">
        <v>119</v>
      </c>
      <c r="B7" s="65">
        <v>4675</v>
      </c>
      <c r="C7" s="88" t="s">
        <v>203</v>
      </c>
      <c r="D7" s="95" t="s">
        <v>23</v>
      </c>
      <c r="E7" s="90">
        <v>0.7</v>
      </c>
      <c r="F7" s="92">
        <f>ROUND(F5*90/1000,0)</f>
        <v>103</v>
      </c>
      <c r="G7" s="177"/>
      <c r="I7" s="85" t="s">
        <v>232</v>
      </c>
    </row>
    <row r="8" spans="1:9">
      <c r="A8" s="65" t="s">
        <v>119</v>
      </c>
      <c r="B8" s="65">
        <v>4676</v>
      </c>
      <c r="C8" s="88" t="s">
        <v>203</v>
      </c>
      <c r="D8" s="95" t="s">
        <v>24</v>
      </c>
      <c r="E8" s="90">
        <v>0.7</v>
      </c>
      <c r="F8" s="92">
        <f>ROUND(F5*80/1000,0)</f>
        <v>92</v>
      </c>
      <c r="G8" s="177"/>
      <c r="I8" s="85" t="s">
        <v>231</v>
      </c>
    </row>
    <row r="9" spans="1:9" ht="16.5" customHeight="1">
      <c r="A9" s="65" t="s">
        <v>119</v>
      </c>
      <c r="B9" s="65">
        <v>4677</v>
      </c>
      <c r="C9" s="88" t="s">
        <v>203</v>
      </c>
      <c r="D9" s="95" t="s">
        <v>229</v>
      </c>
      <c r="E9" s="90">
        <v>0.7</v>
      </c>
      <c r="F9" s="92">
        <f>ROUND(F5*64/1000,0)</f>
        <v>73</v>
      </c>
      <c r="G9" s="177"/>
      <c r="I9" s="85" t="s">
        <v>233</v>
      </c>
    </row>
    <row r="10" spans="1:9" ht="16.5" customHeight="1">
      <c r="A10" s="65" t="s">
        <v>119</v>
      </c>
      <c r="B10" s="65">
        <v>4680</v>
      </c>
      <c r="C10" s="88" t="s">
        <v>204</v>
      </c>
      <c r="D10" s="89"/>
      <c r="E10" s="90">
        <v>0.7</v>
      </c>
      <c r="F10" s="93">
        <f>ROUND(F5/30.42,0)</f>
        <v>38</v>
      </c>
      <c r="G10" s="177" t="s">
        <v>8</v>
      </c>
      <c r="I10" s="85" t="s">
        <v>171</v>
      </c>
    </row>
    <row r="11" spans="1:9">
      <c r="A11" s="65" t="s">
        <v>119</v>
      </c>
      <c r="B11" s="65">
        <v>4681</v>
      </c>
      <c r="C11" s="88" t="s">
        <v>204</v>
      </c>
      <c r="D11" s="95" t="s">
        <v>22</v>
      </c>
      <c r="E11" s="90">
        <v>0.7</v>
      </c>
      <c r="F11" s="92">
        <f>ROUND(F10*92/1000,0)</f>
        <v>3</v>
      </c>
      <c r="G11" s="177"/>
      <c r="I11" s="85" t="s">
        <v>230</v>
      </c>
    </row>
    <row r="12" spans="1:9">
      <c r="A12" s="65" t="s">
        <v>119</v>
      </c>
      <c r="B12" s="65">
        <v>4682</v>
      </c>
      <c r="C12" s="88" t="s">
        <v>204</v>
      </c>
      <c r="D12" s="95" t="s">
        <v>23</v>
      </c>
      <c r="E12" s="90">
        <v>0.7</v>
      </c>
      <c r="F12" s="92">
        <f>ROUND(F10*90/1000,0)</f>
        <v>3</v>
      </c>
      <c r="G12" s="177"/>
      <c r="I12" s="85" t="s">
        <v>232</v>
      </c>
    </row>
    <row r="13" spans="1:9">
      <c r="A13" s="65" t="s">
        <v>119</v>
      </c>
      <c r="B13" s="65">
        <v>4683</v>
      </c>
      <c r="C13" s="88" t="s">
        <v>204</v>
      </c>
      <c r="D13" s="95" t="s">
        <v>24</v>
      </c>
      <c r="E13" s="90">
        <v>0.7</v>
      </c>
      <c r="F13" s="92">
        <f>ROUND(F10*80/1000,0)</f>
        <v>3</v>
      </c>
      <c r="G13" s="177"/>
      <c r="I13" s="85" t="s">
        <v>231</v>
      </c>
    </row>
    <row r="14" spans="1:9" ht="17.5" customHeight="1">
      <c r="A14" s="65" t="s">
        <v>119</v>
      </c>
      <c r="B14" s="65">
        <v>4684</v>
      </c>
      <c r="C14" s="88" t="s">
        <v>204</v>
      </c>
      <c r="D14" s="95" t="s">
        <v>229</v>
      </c>
      <c r="E14" s="90">
        <v>0.7</v>
      </c>
      <c r="F14" s="92">
        <f>ROUND(F10*64/1000,0)</f>
        <v>2</v>
      </c>
      <c r="G14" s="177"/>
      <c r="I14" s="85" t="s">
        <v>233</v>
      </c>
    </row>
    <row r="15" spans="1:9" ht="16.5" customHeight="1">
      <c r="A15" s="65" t="s">
        <v>119</v>
      </c>
      <c r="B15" s="65">
        <v>4687</v>
      </c>
      <c r="C15" s="88" t="s">
        <v>205</v>
      </c>
      <c r="D15" s="94"/>
      <c r="E15" s="90">
        <v>0.7</v>
      </c>
      <c r="F15" s="91">
        <f>ROUND(3324*70/100*99/100,0)</f>
        <v>2304</v>
      </c>
      <c r="G15" s="177" t="s">
        <v>7</v>
      </c>
      <c r="I15" s="85" t="s">
        <v>173</v>
      </c>
    </row>
    <row r="16" spans="1:9" ht="16.5" customHeight="1">
      <c r="A16" s="65" t="s">
        <v>119</v>
      </c>
      <c r="B16" s="65">
        <v>4688</v>
      </c>
      <c r="C16" s="88" t="s">
        <v>205</v>
      </c>
      <c r="D16" s="95" t="s">
        <v>22</v>
      </c>
      <c r="E16" s="90">
        <v>0.7</v>
      </c>
      <c r="F16" s="92">
        <f>ROUND(F15*92/1000,0)</f>
        <v>212</v>
      </c>
      <c r="G16" s="177"/>
      <c r="I16" s="85" t="s">
        <v>230</v>
      </c>
    </row>
    <row r="17" spans="1:9" ht="16.5" customHeight="1">
      <c r="A17" s="65" t="s">
        <v>119</v>
      </c>
      <c r="B17" s="65">
        <v>4689</v>
      </c>
      <c r="C17" s="88" t="s">
        <v>205</v>
      </c>
      <c r="D17" s="95" t="s">
        <v>23</v>
      </c>
      <c r="E17" s="90">
        <v>0.7</v>
      </c>
      <c r="F17" s="92">
        <f>ROUND(F15*90/1000,0)</f>
        <v>207</v>
      </c>
      <c r="G17" s="177"/>
      <c r="I17" s="85" t="s">
        <v>232</v>
      </c>
    </row>
    <row r="18" spans="1:9">
      <c r="A18" s="65" t="s">
        <v>119</v>
      </c>
      <c r="B18" s="65">
        <v>4690</v>
      </c>
      <c r="C18" s="88" t="s">
        <v>205</v>
      </c>
      <c r="D18" s="95" t="s">
        <v>24</v>
      </c>
      <c r="E18" s="90">
        <v>0.7</v>
      </c>
      <c r="F18" s="92">
        <f>ROUND(F15*80/1000,0)</f>
        <v>184</v>
      </c>
      <c r="G18" s="177"/>
      <c r="I18" s="85" t="s">
        <v>231</v>
      </c>
    </row>
    <row r="19" spans="1:9">
      <c r="A19" s="65" t="s">
        <v>119</v>
      </c>
      <c r="B19" s="65">
        <v>4691</v>
      </c>
      <c r="C19" s="88" t="s">
        <v>205</v>
      </c>
      <c r="D19" s="95" t="s">
        <v>229</v>
      </c>
      <c r="E19" s="90">
        <v>0.7</v>
      </c>
      <c r="F19" s="92">
        <f>ROUND(F15*64/1000,0)</f>
        <v>147</v>
      </c>
      <c r="G19" s="177"/>
      <c r="I19" s="85" t="s">
        <v>233</v>
      </c>
    </row>
    <row r="20" spans="1:9" ht="18" customHeight="1">
      <c r="A20" s="65" t="s">
        <v>119</v>
      </c>
      <c r="B20" s="65">
        <v>4694</v>
      </c>
      <c r="C20" s="88" t="s">
        <v>206</v>
      </c>
      <c r="D20" s="94"/>
      <c r="E20" s="90">
        <v>0.7</v>
      </c>
      <c r="F20" s="92">
        <f>ROUND(F15/30.42,0)</f>
        <v>76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4695</v>
      </c>
      <c r="C21" s="88" t="s">
        <v>206</v>
      </c>
      <c r="D21" s="95" t="s">
        <v>22</v>
      </c>
      <c r="E21" s="90">
        <v>0.7</v>
      </c>
      <c r="F21" s="92">
        <f>ROUND(F20*92/1000,0)</f>
        <v>7</v>
      </c>
      <c r="G21" s="177"/>
      <c r="I21" s="85" t="s">
        <v>230</v>
      </c>
    </row>
    <row r="22" spans="1:9" ht="16.5" customHeight="1">
      <c r="A22" s="65" t="s">
        <v>119</v>
      </c>
      <c r="B22" s="65">
        <v>4696</v>
      </c>
      <c r="C22" s="88" t="s">
        <v>206</v>
      </c>
      <c r="D22" s="95" t="s">
        <v>23</v>
      </c>
      <c r="E22" s="90">
        <v>0.7</v>
      </c>
      <c r="F22" s="92">
        <f>ROUND(F20*90/1000,0)</f>
        <v>7</v>
      </c>
      <c r="G22" s="177"/>
      <c r="I22" s="85" t="s">
        <v>232</v>
      </c>
    </row>
    <row r="23" spans="1:9" ht="16.5" customHeight="1">
      <c r="A23" s="65" t="s">
        <v>119</v>
      </c>
      <c r="B23" s="65">
        <v>4697</v>
      </c>
      <c r="C23" s="88" t="s">
        <v>206</v>
      </c>
      <c r="D23" s="95" t="s">
        <v>24</v>
      </c>
      <c r="E23" s="90">
        <v>0.7</v>
      </c>
      <c r="F23" s="92">
        <f>ROUND(F20*80/1000,0)</f>
        <v>6</v>
      </c>
      <c r="G23" s="177"/>
      <c r="I23" s="85" t="s">
        <v>231</v>
      </c>
    </row>
    <row r="24" spans="1:9" ht="16.5" customHeight="1">
      <c r="A24" s="65" t="s">
        <v>119</v>
      </c>
      <c r="B24" s="65">
        <v>4698</v>
      </c>
      <c r="C24" s="88" t="s">
        <v>206</v>
      </c>
      <c r="D24" s="95" t="s">
        <v>229</v>
      </c>
      <c r="E24" s="90">
        <v>0.7</v>
      </c>
      <c r="F24" s="92">
        <f>ROUND(F20*64/1000,0)</f>
        <v>5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615DD-E6A0-4384-984D-6CF1EDE95F43}">
  <sheetPr codeName="Sheet37">
    <tabColor rgb="FF92D050"/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24</v>
      </c>
      <c r="B1" s="48" t="s">
        <v>185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4701</v>
      </c>
      <c r="C5" s="88" t="s">
        <v>207</v>
      </c>
      <c r="D5" s="89"/>
      <c r="E5" s="90">
        <v>0.7</v>
      </c>
      <c r="F5" s="91">
        <f>ROUND(1651*70/100*99/100,0)</f>
        <v>1144</v>
      </c>
      <c r="G5" s="177" t="s">
        <v>7</v>
      </c>
      <c r="I5" s="85" t="s">
        <v>173</v>
      </c>
    </row>
    <row r="6" spans="1:9">
      <c r="A6" s="65" t="s">
        <v>119</v>
      </c>
      <c r="B6" s="65">
        <v>4702</v>
      </c>
      <c r="C6" s="88" t="s">
        <v>207</v>
      </c>
      <c r="D6" s="95" t="s">
        <v>22</v>
      </c>
      <c r="E6" s="90">
        <v>0.7</v>
      </c>
      <c r="F6" s="92">
        <f>ROUND(F5*92/1000,0)</f>
        <v>105</v>
      </c>
      <c r="G6" s="177"/>
      <c r="I6" s="85" t="s">
        <v>230</v>
      </c>
    </row>
    <row r="7" spans="1:9">
      <c r="A7" s="65" t="s">
        <v>119</v>
      </c>
      <c r="B7" s="65">
        <v>4703</v>
      </c>
      <c r="C7" s="88" t="s">
        <v>207</v>
      </c>
      <c r="D7" s="95" t="s">
        <v>23</v>
      </c>
      <c r="E7" s="90">
        <v>0.7</v>
      </c>
      <c r="F7" s="92">
        <f>ROUND(F5*90/1000,0)</f>
        <v>103</v>
      </c>
      <c r="G7" s="177"/>
      <c r="I7" s="85" t="s">
        <v>232</v>
      </c>
    </row>
    <row r="8" spans="1:9">
      <c r="A8" s="65" t="s">
        <v>119</v>
      </c>
      <c r="B8" s="65">
        <v>4704</v>
      </c>
      <c r="C8" s="88" t="s">
        <v>207</v>
      </c>
      <c r="D8" s="95" t="s">
        <v>24</v>
      </c>
      <c r="E8" s="90">
        <v>0.7</v>
      </c>
      <c r="F8" s="92">
        <f>ROUND(F5*80/1000,0)</f>
        <v>92</v>
      </c>
      <c r="G8" s="177"/>
      <c r="I8" s="85" t="s">
        <v>231</v>
      </c>
    </row>
    <row r="9" spans="1:9" ht="16.5" customHeight="1">
      <c r="A9" s="65" t="s">
        <v>119</v>
      </c>
      <c r="B9" s="65">
        <v>4705</v>
      </c>
      <c r="C9" s="88" t="s">
        <v>207</v>
      </c>
      <c r="D9" s="95" t="s">
        <v>229</v>
      </c>
      <c r="E9" s="90">
        <v>0.7</v>
      </c>
      <c r="F9" s="92">
        <f>ROUND(F5*64/1000,0)</f>
        <v>73</v>
      </c>
      <c r="G9" s="177"/>
      <c r="I9" s="85" t="s">
        <v>233</v>
      </c>
    </row>
    <row r="10" spans="1:9" ht="16.5" customHeight="1">
      <c r="A10" s="65" t="s">
        <v>119</v>
      </c>
      <c r="B10" s="65">
        <v>4708</v>
      </c>
      <c r="C10" s="88" t="s">
        <v>209</v>
      </c>
      <c r="D10" s="89"/>
      <c r="E10" s="90">
        <v>0.7</v>
      </c>
      <c r="F10" s="93">
        <f>ROUND(F5/30.42,0)</f>
        <v>38</v>
      </c>
      <c r="G10" s="177" t="s">
        <v>8</v>
      </c>
      <c r="I10" s="85" t="s">
        <v>171</v>
      </c>
    </row>
    <row r="11" spans="1:9">
      <c r="A11" s="65" t="s">
        <v>119</v>
      </c>
      <c r="B11" s="65">
        <v>4709</v>
      </c>
      <c r="C11" s="88" t="s">
        <v>209</v>
      </c>
      <c r="D11" s="95" t="s">
        <v>22</v>
      </c>
      <c r="E11" s="90">
        <v>0.7</v>
      </c>
      <c r="F11" s="92">
        <f>ROUND(F10*92/1000,0)</f>
        <v>3</v>
      </c>
      <c r="G11" s="177"/>
      <c r="I11" s="85" t="s">
        <v>230</v>
      </c>
    </row>
    <row r="12" spans="1:9">
      <c r="A12" s="65" t="s">
        <v>119</v>
      </c>
      <c r="B12" s="65">
        <v>4710</v>
      </c>
      <c r="C12" s="88" t="s">
        <v>209</v>
      </c>
      <c r="D12" s="95" t="s">
        <v>23</v>
      </c>
      <c r="E12" s="90">
        <v>0.7</v>
      </c>
      <c r="F12" s="92">
        <f>ROUND(F10*90/1000,0)</f>
        <v>3</v>
      </c>
      <c r="G12" s="177"/>
      <c r="I12" s="85" t="s">
        <v>232</v>
      </c>
    </row>
    <row r="13" spans="1:9">
      <c r="A13" s="65" t="s">
        <v>119</v>
      </c>
      <c r="B13" s="65">
        <v>4711</v>
      </c>
      <c r="C13" s="88" t="s">
        <v>209</v>
      </c>
      <c r="D13" s="95" t="s">
        <v>24</v>
      </c>
      <c r="E13" s="90">
        <v>0.7</v>
      </c>
      <c r="F13" s="92">
        <f>ROUND(F10*80/1000,0)</f>
        <v>3</v>
      </c>
      <c r="G13" s="177"/>
      <c r="I13" s="85" t="s">
        <v>231</v>
      </c>
    </row>
    <row r="14" spans="1:9" ht="16.5" customHeight="1">
      <c r="A14" s="65" t="s">
        <v>119</v>
      </c>
      <c r="B14" s="65">
        <v>4712</v>
      </c>
      <c r="C14" s="88" t="s">
        <v>209</v>
      </c>
      <c r="D14" s="95" t="s">
        <v>229</v>
      </c>
      <c r="E14" s="90">
        <v>0.7</v>
      </c>
      <c r="F14" s="92">
        <f>ROUND(F10*64/1000,0)</f>
        <v>2</v>
      </c>
      <c r="G14" s="177"/>
      <c r="I14" s="85" t="s">
        <v>233</v>
      </c>
    </row>
    <row r="15" spans="1:9" ht="16.5" customHeight="1">
      <c r="A15" s="65" t="s">
        <v>119</v>
      </c>
      <c r="B15" s="65">
        <v>4715</v>
      </c>
      <c r="C15" s="88" t="s">
        <v>210</v>
      </c>
      <c r="D15" s="94"/>
      <c r="E15" s="90">
        <v>0.7</v>
      </c>
      <c r="F15" s="91">
        <f>ROUND(3324*70/100*99/100,0)</f>
        <v>2304</v>
      </c>
      <c r="G15" s="177" t="s">
        <v>7</v>
      </c>
      <c r="I15" s="85" t="s">
        <v>173</v>
      </c>
    </row>
    <row r="16" spans="1:9" ht="16.5" customHeight="1">
      <c r="A16" s="65" t="s">
        <v>119</v>
      </c>
      <c r="B16" s="65">
        <v>4716</v>
      </c>
      <c r="C16" s="88" t="s">
        <v>210</v>
      </c>
      <c r="D16" s="95" t="s">
        <v>22</v>
      </c>
      <c r="E16" s="90">
        <v>0.7</v>
      </c>
      <c r="F16" s="92">
        <f>ROUND(F15*92/1000,0)</f>
        <v>212</v>
      </c>
      <c r="G16" s="177"/>
      <c r="I16" s="85" t="s">
        <v>230</v>
      </c>
    </row>
    <row r="17" spans="1:9" ht="16.5" customHeight="1">
      <c r="A17" s="65" t="s">
        <v>119</v>
      </c>
      <c r="B17" s="65">
        <v>4717</v>
      </c>
      <c r="C17" s="88" t="s">
        <v>210</v>
      </c>
      <c r="D17" s="95" t="s">
        <v>23</v>
      </c>
      <c r="E17" s="90">
        <v>0.7</v>
      </c>
      <c r="F17" s="92">
        <f>ROUND(F15*90/1000,0)</f>
        <v>207</v>
      </c>
      <c r="G17" s="177"/>
      <c r="I17" s="85" t="s">
        <v>232</v>
      </c>
    </row>
    <row r="18" spans="1:9">
      <c r="A18" s="65" t="s">
        <v>119</v>
      </c>
      <c r="B18" s="65">
        <v>4718</v>
      </c>
      <c r="C18" s="88" t="s">
        <v>210</v>
      </c>
      <c r="D18" s="95" t="s">
        <v>24</v>
      </c>
      <c r="E18" s="90">
        <v>0.7</v>
      </c>
      <c r="F18" s="92">
        <f>ROUND(F15*80/1000,0)</f>
        <v>184</v>
      </c>
      <c r="G18" s="177"/>
      <c r="I18" s="85" t="s">
        <v>231</v>
      </c>
    </row>
    <row r="19" spans="1:9">
      <c r="A19" s="65" t="s">
        <v>119</v>
      </c>
      <c r="B19" s="65">
        <v>4719</v>
      </c>
      <c r="C19" s="88" t="s">
        <v>210</v>
      </c>
      <c r="D19" s="95" t="s">
        <v>229</v>
      </c>
      <c r="E19" s="90">
        <v>0.7</v>
      </c>
      <c r="F19" s="92">
        <f>ROUND(F15*64/1000,0)</f>
        <v>147</v>
      </c>
      <c r="G19" s="177"/>
      <c r="I19" s="85" t="s">
        <v>233</v>
      </c>
    </row>
    <row r="20" spans="1:9" ht="18" customHeight="1">
      <c r="A20" s="65" t="s">
        <v>119</v>
      </c>
      <c r="B20" s="65">
        <v>4722</v>
      </c>
      <c r="C20" s="88" t="s">
        <v>211</v>
      </c>
      <c r="D20" s="94"/>
      <c r="E20" s="90">
        <v>0.7</v>
      </c>
      <c r="F20" s="92">
        <f>ROUND(F15/30.42,0)</f>
        <v>76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4723</v>
      </c>
      <c r="C21" s="88" t="s">
        <v>211</v>
      </c>
      <c r="D21" s="95" t="s">
        <v>22</v>
      </c>
      <c r="E21" s="90">
        <v>0.7</v>
      </c>
      <c r="F21" s="92">
        <f>ROUND(F20*92/1000,0)</f>
        <v>7</v>
      </c>
      <c r="G21" s="177"/>
      <c r="I21" s="85" t="s">
        <v>230</v>
      </c>
    </row>
    <row r="22" spans="1:9" ht="16.5" customHeight="1">
      <c r="A22" s="65" t="s">
        <v>119</v>
      </c>
      <c r="B22" s="65">
        <v>4724</v>
      </c>
      <c r="C22" s="88" t="s">
        <v>211</v>
      </c>
      <c r="D22" s="95" t="s">
        <v>23</v>
      </c>
      <c r="E22" s="90">
        <v>0.7</v>
      </c>
      <c r="F22" s="92">
        <f>ROUND(F20*90/1000,0)</f>
        <v>7</v>
      </c>
      <c r="G22" s="177"/>
      <c r="I22" s="85" t="s">
        <v>232</v>
      </c>
    </row>
    <row r="23" spans="1:9" ht="16.5" customHeight="1">
      <c r="A23" s="65" t="s">
        <v>119</v>
      </c>
      <c r="B23" s="65">
        <v>4725</v>
      </c>
      <c r="C23" s="88" t="s">
        <v>211</v>
      </c>
      <c r="D23" s="95" t="s">
        <v>24</v>
      </c>
      <c r="E23" s="90">
        <v>0.7</v>
      </c>
      <c r="F23" s="92">
        <f>ROUND(F20*80/1000,0)</f>
        <v>6</v>
      </c>
      <c r="G23" s="177"/>
      <c r="I23" s="85" t="s">
        <v>231</v>
      </c>
    </row>
    <row r="24" spans="1:9" ht="16.5" customHeight="1">
      <c r="A24" s="65" t="s">
        <v>119</v>
      </c>
      <c r="B24" s="65">
        <v>4726</v>
      </c>
      <c r="C24" s="88" t="s">
        <v>211</v>
      </c>
      <c r="D24" s="95" t="s">
        <v>229</v>
      </c>
      <c r="E24" s="90">
        <v>0.7</v>
      </c>
      <c r="F24" s="92">
        <f>ROUND(F20*64/1000,0)</f>
        <v>5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529C7-C1A6-4BA8-AEA7-0B7E4BC48E98}">
  <sheetPr codeName="Sheet38">
    <tabColor rgb="FF92D050"/>
    <pageSetUpPr fitToPage="1"/>
  </sheetPr>
  <dimension ref="A1:I24"/>
  <sheetViews>
    <sheetView workbookViewId="0">
      <selection activeCell="Q10" sqref="Q10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25</v>
      </c>
      <c r="B1" s="48" t="s">
        <v>186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4729</v>
      </c>
      <c r="C5" s="88" t="s">
        <v>208</v>
      </c>
      <c r="D5" s="89"/>
      <c r="E5" s="90">
        <v>0.7</v>
      </c>
      <c r="F5" s="91">
        <f>ROUND(1651*70/100*99/100*99/100,0)</f>
        <v>1133</v>
      </c>
      <c r="G5" s="177" t="s">
        <v>7</v>
      </c>
      <c r="I5" s="85" t="s">
        <v>174</v>
      </c>
    </row>
    <row r="6" spans="1:9">
      <c r="A6" s="65" t="s">
        <v>119</v>
      </c>
      <c r="B6" s="65">
        <v>4730</v>
      </c>
      <c r="C6" s="88" t="s">
        <v>208</v>
      </c>
      <c r="D6" s="95" t="s">
        <v>22</v>
      </c>
      <c r="E6" s="90">
        <v>0.7</v>
      </c>
      <c r="F6" s="92">
        <f>ROUND(F5*92/1000,0)</f>
        <v>104</v>
      </c>
      <c r="G6" s="177"/>
      <c r="I6" s="85" t="s">
        <v>230</v>
      </c>
    </row>
    <row r="7" spans="1:9">
      <c r="A7" s="65" t="s">
        <v>119</v>
      </c>
      <c r="B7" s="65">
        <v>4731</v>
      </c>
      <c r="C7" s="88" t="s">
        <v>208</v>
      </c>
      <c r="D7" s="95" t="s">
        <v>23</v>
      </c>
      <c r="E7" s="90">
        <v>0.7</v>
      </c>
      <c r="F7" s="92">
        <f>ROUND(F5*90/1000,0)</f>
        <v>102</v>
      </c>
      <c r="G7" s="177"/>
      <c r="I7" s="85" t="s">
        <v>232</v>
      </c>
    </row>
    <row r="8" spans="1:9">
      <c r="A8" s="65" t="s">
        <v>119</v>
      </c>
      <c r="B8" s="65">
        <v>4732</v>
      </c>
      <c r="C8" s="88" t="s">
        <v>208</v>
      </c>
      <c r="D8" s="95" t="s">
        <v>24</v>
      </c>
      <c r="E8" s="90">
        <v>0.7</v>
      </c>
      <c r="F8" s="92">
        <f>ROUND(F5*80/1000,0)</f>
        <v>91</v>
      </c>
      <c r="G8" s="177"/>
      <c r="I8" s="85" t="s">
        <v>231</v>
      </c>
    </row>
    <row r="9" spans="1:9" ht="16.5" customHeight="1">
      <c r="A9" s="65" t="s">
        <v>119</v>
      </c>
      <c r="B9" s="65">
        <v>4733</v>
      </c>
      <c r="C9" s="88" t="s">
        <v>208</v>
      </c>
      <c r="D9" s="95" t="s">
        <v>229</v>
      </c>
      <c r="E9" s="90">
        <v>0.7</v>
      </c>
      <c r="F9" s="92">
        <f>ROUND(F5*64/1000,0)</f>
        <v>73</v>
      </c>
      <c r="G9" s="177"/>
      <c r="I9" s="85" t="s">
        <v>233</v>
      </c>
    </row>
    <row r="10" spans="1:9" ht="16.5" customHeight="1">
      <c r="A10" s="65" t="s">
        <v>119</v>
      </c>
      <c r="B10" s="65">
        <v>4736</v>
      </c>
      <c r="C10" s="88" t="s">
        <v>212</v>
      </c>
      <c r="D10" s="89"/>
      <c r="E10" s="90">
        <v>0.7</v>
      </c>
      <c r="F10" s="93">
        <f>ROUND(F5/30.42,0)</f>
        <v>37</v>
      </c>
      <c r="G10" s="177" t="s">
        <v>8</v>
      </c>
      <c r="I10" s="85" t="s">
        <v>171</v>
      </c>
    </row>
    <row r="11" spans="1:9">
      <c r="A11" s="65" t="s">
        <v>119</v>
      </c>
      <c r="B11" s="65">
        <v>4737</v>
      </c>
      <c r="C11" s="88" t="s">
        <v>212</v>
      </c>
      <c r="D11" s="95" t="s">
        <v>22</v>
      </c>
      <c r="E11" s="90">
        <v>0.7</v>
      </c>
      <c r="F11" s="92">
        <f>ROUND(F10*92/1000,0)</f>
        <v>3</v>
      </c>
      <c r="G11" s="177"/>
      <c r="I11" s="85" t="s">
        <v>230</v>
      </c>
    </row>
    <row r="12" spans="1:9">
      <c r="A12" s="65" t="s">
        <v>119</v>
      </c>
      <c r="B12" s="65">
        <v>4738</v>
      </c>
      <c r="C12" s="88" t="s">
        <v>212</v>
      </c>
      <c r="D12" s="95" t="s">
        <v>23</v>
      </c>
      <c r="E12" s="90">
        <v>0.7</v>
      </c>
      <c r="F12" s="92">
        <f>ROUND(F10*90/1000,0)</f>
        <v>3</v>
      </c>
      <c r="G12" s="177"/>
      <c r="I12" s="85" t="s">
        <v>232</v>
      </c>
    </row>
    <row r="13" spans="1:9">
      <c r="A13" s="65" t="s">
        <v>119</v>
      </c>
      <c r="B13" s="65">
        <v>4739</v>
      </c>
      <c r="C13" s="88" t="s">
        <v>212</v>
      </c>
      <c r="D13" s="95" t="s">
        <v>24</v>
      </c>
      <c r="E13" s="90">
        <v>0.7</v>
      </c>
      <c r="F13" s="92">
        <f>ROUND(F10*80/1000,0)</f>
        <v>3</v>
      </c>
      <c r="G13" s="177"/>
      <c r="I13" s="85" t="s">
        <v>231</v>
      </c>
    </row>
    <row r="14" spans="1:9" ht="16.5" customHeight="1">
      <c r="A14" s="65" t="s">
        <v>119</v>
      </c>
      <c r="B14" s="65">
        <v>4740</v>
      </c>
      <c r="C14" s="88" t="s">
        <v>212</v>
      </c>
      <c r="D14" s="95" t="s">
        <v>229</v>
      </c>
      <c r="E14" s="90">
        <v>0.7</v>
      </c>
      <c r="F14" s="92">
        <f>ROUND(F10*64/1000,0)</f>
        <v>2</v>
      </c>
      <c r="G14" s="177"/>
      <c r="I14" s="85" t="s">
        <v>233</v>
      </c>
    </row>
    <row r="15" spans="1:9" ht="16.5" customHeight="1">
      <c r="A15" s="65" t="s">
        <v>119</v>
      </c>
      <c r="B15" s="65">
        <v>4743</v>
      </c>
      <c r="C15" s="88" t="s">
        <v>213</v>
      </c>
      <c r="D15" s="94"/>
      <c r="E15" s="90">
        <v>0.7</v>
      </c>
      <c r="F15" s="91">
        <f>ROUND(3324*70/100*99/100*99/100,0)</f>
        <v>2280</v>
      </c>
      <c r="G15" s="177" t="s">
        <v>7</v>
      </c>
      <c r="I15" s="85" t="s">
        <v>174</v>
      </c>
    </row>
    <row r="16" spans="1:9" ht="16.5" customHeight="1">
      <c r="A16" s="65" t="s">
        <v>119</v>
      </c>
      <c r="B16" s="65">
        <v>4744</v>
      </c>
      <c r="C16" s="88" t="s">
        <v>213</v>
      </c>
      <c r="D16" s="95" t="s">
        <v>22</v>
      </c>
      <c r="E16" s="90">
        <v>0.7</v>
      </c>
      <c r="F16" s="92">
        <f>ROUND(F15*92/1000,0)</f>
        <v>210</v>
      </c>
      <c r="G16" s="177"/>
      <c r="I16" s="85" t="s">
        <v>230</v>
      </c>
    </row>
    <row r="17" spans="1:9" ht="16.5" customHeight="1">
      <c r="A17" s="65" t="s">
        <v>119</v>
      </c>
      <c r="B17" s="65">
        <v>4745</v>
      </c>
      <c r="C17" s="88" t="s">
        <v>213</v>
      </c>
      <c r="D17" s="95" t="s">
        <v>23</v>
      </c>
      <c r="E17" s="90">
        <v>0.7</v>
      </c>
      <c r="F17" s="92">
        <f>ROUND(F15*90/1000,0)</f>
        <v>205</v>
      </c>
      <c r="G17" s="177"/>
      <c r="I17" s="85" t="s">
        <v>232</v>
      </c>
    </row>
    <row r="18" spans="1:9">
      <c r="A18" s="65" t="s">
        <v>119</v>
      </c>
      <c r="B18" s="65">
        <v>4746</v>
      </c>
      <c r="C18" s="88" t="s">
        <v>213</v>
      </c>
      <c r="D18" s="95" t="s">
        <v>24</v>
      </c>
      <c r="E18" s="90">
        <v>0.7</v>
      </c>
      <c r="F18" s="92">
        <f>ROUND(F15*80/1000,0)</f>
        <v>182</v>
      </c>
      <c r="G18" s="177"/>
      <c r="I18" s="85" t="s">
        <v>231</v>
      </c>
    </row>
    <row r="19" spans="1:9">
      <c r="A19" s="65" t="s">
        <v>119</v>
      </c>
      <c r="B19" s="65">
        <v>4747</v>
      </c>
      <c r="C19" s="88" t="s">
        <v>213</v>
      </c>
      <c r="D19" s="95" t="s">
        <v>229</v>
      </c>
      <c r="E19" s="90">
        <v>0.7</v>
      </c>
      <c r="F19" s="92">
        <f>ROUND(F15*64/1000,0)</f>
        <v>146</v>
      </c>
      <c r="G19" s="177"/>
      <c r="I19" s="85" t="s">
        <v>233</v>
      </c>
    </row>
    <row r="20" spans="1:9" ht="18" customHeight="1">
      <c r="A20" s="65" t="s">
        <v>119</v>
      </c>
      <c r="B20" s="65">
        <v>4750</v>
      </c>
      <c r="C20" s="88" t="s">
        <v>214</v>
      </c>
      <c r="D20" s="94"/>
      <c r="E20" s="90">
        <v>0.7</v>
      </c>
      <c r="F20" s="92">
        <f>ROUND(F15/30.42,0)</f>
        <v>75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4751</v>
      </c>
      <c r="C21" s="88" t="s">
        <v>214</v>
      </c>
      <c r="D21" s="95" t="s">
        <v>22</v>
      </c>
      <c r="E21" s="90">
        <v>0.7</v>
      </c>
      <c r="F21" s="92">
        <f>ROUND(F20*92/1000,0)</f>
        <v>7</v>
      </c>
      <c r="G21" s="177"/>
      <c r="I21" s="85" t="s">
        <v>230</v>
      </c>
    </row>
    <row r="22" spans="1:9" ht="16.5" customHeight="1">
      <c r="A22" s="65" t="s">
        <v>119</v>
      </c>
      <c r="B22" s="65">
        <v>4752</v>
      </c>
      <c r="C22" s="88" t="s">
        <v>214</v>
      </c>
      <c r="D22" s="95" t="s">
        <v>23</v>
      </c>
      <c r="E22" s="90">
        <v>0.7</v>
      </c>
      <c r="F22" s="92">
        <f>ROUND(F20*90/1000,0)</f>
        <v>7</v>
      </c>
      <c r="G22" s="177"/>
      <c r="I22" s="85" t="s">
        <v>232</v>
      </c>
    </row>
    <row r="23" spans="1:9" ht="16.5" customHeight="1">
      <c r="A23" s="65" t="s">
        <v>119</v>
      </c>
      <c r="B23" s="65">
        <v>4753</v>
      </c>
      <c r="C23" s="88" t="s">
        <v>214</v>
      </c>
      <c r="D23" s="95" t="s">
        <v>24</v>
      </c>
      <c r="E23" s="90">
        <v>0.7</v>
      </c>
      <c r="F23" s="92">
        <f>ROUND(F20*80/1000,0)</f>
        <v>6</v>
      </c>
      <c r="G23" s="177"/>
      <c r="I23" s="85" t="s">
        <v>231</v>
      </c>
    </row>
    <row r="24" spans="1:9" ht="16.5" customHeight="1">
      <c r="A24" s="65" t="s">
        <v>119</v>
      </c>
      <c r="B24" s="65">
        <v>4754</v>
      </c>
      <c r="C24" s="88" t="s">
        <v>214</v>
      </c>
      <c r="D24" s="95" t="s">
        <v>229</v>
      </c>
      <c r="E24" s="90">
        <v>0.7</v>
      </c>
      <c r="F24" s="92">
        <f>ROUND(F20*64/1000,0)</f>
        <v>5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76455-9CAD-4C0D-9771-D700E026934D}">
  <sheetPr codeName="Sheet3"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2</v>
      </c>
      <c r="B1" s="48" t="s">
        <v>126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6">
        <v>1100</v>
      </c>
      <c r="C5" s="88" t="s">
        <v>121</v>
      </c>
      <c r="D5" s="89"/>
      <c r="E5" s="90">
        <v>0.9</v>
      </c>
      <c r="F5" s="91">
        <v>1651</v>
      </c>
      <c r="G5" s="177" t="s">
        <v>7</v>
      </c>
      <c r="I5" s="85" t="s">
        <v>124</v>
      </c>
    </row>
    <row r="6" spans="1:9">
      <c r="A6" s="65" t="s">
        <v>119</v>
      </c>
      <c r="B6" s="61">
        <v>1101</v>
      </c>
      <c r="C6" s="88" t="s">
        <v>121</v>
      </c>
      <c r="D6" s="95" t="s">
        <v>22</v>
      </c>
      <c r="E6" s="90">
        <v>0.9</v>
      </c>
      <c r="F6" s="92">
        <f>ROUND(F5*92/1000,0)</f>
        <v>152</v>
      </c>
      <c r="G6" s="177"/>
      <c r="I6" s="85" t="s">
        <v>230</v>
      </c>
    </row>
    <row r="7" spans="1:9">
      <c r="A7" s="65" t="s">
        <v>119</v>
      </c>
      <c r="B7" s="61">
        <v>1102</v>
      </c>
      <c r="C7" s="88" t="s">
        <v>121</v>
      </c>
      <c r="D7" s="95" t="s">
        <v>23</v>
      </c>
      <c r="E7" s="90">
        <v>0.9</v>
      </c>
      <c r="F7" s="92">
        <f>ROUND(F5*90/1000,0)</f>
        <v>149</v>
      </c>
      <c r="G7" s="177"/>
      <c r="I7" s="85" t="s">
        <v>232</v>
      </c>
    </row>
    <row r="8" spans="1:9">
      <c r="A8" s="65" t="s">
        <v>119</v>
      </c>
      <c r="B8" s="61">
        <v>1103</v>
      </c>
      <c r="C8" s="88" t="s">
        <v>121</v>
      </c>
      <c r="D8" s="95" t="s">
        <v>24</v>
      </c>
      <c r="E8" s="90">
        <v>0.9</v>
      </c>
      <c r="F8" s="92">
        <f>ROUND(F5*80/1000,0)</f>
        <v>132</v>
      </c>
      <c r="G8" s="177"/>
      <c r="I8" s="85" t="s">
        <v>231</v>
      </c>
    </row>
    <row r="9" spans="1:9" ht="16.5" customHeight="1">
      <c r="A9" s="65" t="s">
        <v>119</v>
      </c>
      <c r="B9" s="61">
        <v>2001</v>
      </c>
      <c r="C9" s="88" t="s">
        <v>121</v>
      </c>
      <c r="D9" s="95" t="s">
        <v>229</v>
      </c>
      <c r="E9" s="90">
        <v>0.9</v>
      </c>
      <c r="F9" s="92">
        <f>ROUND(F5*64/1000,0)</f>
        <v>106</v>
      </c>
      <c r="G9" s="177"/>
      <c r="I9" s="85" t="s">
        <v>233</v>
      </c>
    </row>
    <row r="10" spans="1:9" ht="16.5" customHeight="1">
      <c r="A10" s="65" t="s">
        <v>119</v>
      </c>
      <c r="B10" s="61">
        <v>1106</v>
      </c>
      <c r="C10" s="88" t="s">
        <v>122</v>
      </c>
      <c r="D10" s="89"/>
      <c r="E10" s="90">
        <v>0.9</v>
      </c>
      <c r="F10" s="93">
        <f>ROUND(F5/30.42,0)</f>
        <v>54</v>
      </c>
      <c r="G10" s="177" t="s">
        <v>8</v>
      </c>
      <c r="I10" s="85" t="s">
        <v>171</v>
      </c>
    </row>
    <row r="11" spans="1:9">
      <c r="A11" s="65" t="s">
        <v>119</v>
      </c>
      <c r="B11" s="61">
        <v>1107</v>
      </c>
      <c r="C11" s="88" t="s">
        <v>122</v>
      </c>
      <c r="D11" s="95" t="s">
        <v>22</v>
      </c>
      <c r="E11" s="90">
        <v>0.9</v>
      </c>
      <c r="F11" s="92">
        <f>ROUND(F10*92/1000,0)</f>
        <v>5</v>
      </c>
      <c r="G11" s="177"/>
      <c r="I11" s="85" t="s">
        <v>230</v>
      </c>
    </row>
    <row r="12" spans="1:9">
      <c r="A12" s="65" t="s">
        <v>119</v>
      </c>
      <c r="B12" s="61">
        <v>1108</v>
      </c>
      <c r="C12" s="88" t="s">
        <v>122</v>
      </c>
      <c r="D12" s="95" t="s">
        <v>23</v>
      </c>
      <c r="E12" s="90">
        <v>0.9</v>
      </c>
      <c r="F12" s="92">
        <f>ROUND(F10*90/1000,0)</f>
        <v>5</v>
      </c>
      <c r="G12" s="177"/>
      <c r="I12" s="85" t="s">
        <v>232</v>
      </c>
    </row>
    <row r="13" spans="1:9">
      <c r="A13" s="65" t="s">
        <v>119</v>
      </c>
      <c r="B13" s="61">
        <v>1109</v>
      </c>
      <c r="C13" s="88" t="s">
        <v>122</v>
      </c>
      <c r="D13" s="95" t="s">
        <v>24</v>
      </c>
      <c r="E13" s="90">
        <v>0.9</v>
      </c>
      <c r="F13" s="92">
        <f>ROUND(F10*80/1000,0)</f>
        <v>4</v>
      </c>
      <c r="G13" s="177"/>
      <c r="I13" s="85" t="s">
        <v>231</v>
      </c>
    </row>
    <row r="14" spans="1:9" ht="16.5" customHeight="1">
      <c r="A14" s="65" t="s">
        <v>119</v>
      </c>
      <c r="B14" s="61">
        <v>2003</v>
      </c>
      <c r="C14" s="88" t="s">
        <v>122</v>
      </c>
      <c r="D14" s="95" t="s">
        <v>229</v>
      </c>
      <c r="E14" s="90">
        <v>0.9</v>
      </c>
      <c r="F14" s="92">
        <f>ROUND(F10*64/1000,0)</f>
        <v>3</v>
      </c>
      <c r="G14" s="177"/>
      <c r="I14" s="85" t="s">
        <v>233</v>
      </c>
    </row>
    <row r="15" spans="1:9" ht="16.5" customHeight="1">
      <c r="A15" s="65" t="s">
        <v>119</v>
      </c>
      <c r="B15" s="61">
        <v>1112</v>
      </c>
      <c r="C15" s="88" t="s">
        <v>35</v>
      </c>
      <c r="D15" s="94"/>
      <c r="E15" s="90">
        <v>0.9</v>
      </c>
      <c r="F15" s="91">
        <v>3324</v>
      </c>
      <c r="G15" s="177" t="s">
        <v>7</v>
      </c>
      <c r="I15" s="85" t="s">
        <v>123</v>
      </c>
    </row>
    <row r="16" spans="1:9" ht="16.5" customHeight="1">
      <c r="A16" s="65" t="s">
        <v>119</v>
      </c>
      <c r="B16" s="61">
        <v>1113</v>
      </c>
      <c r="C16" s="88" t="s">
        <v>35</v>
      </c>
      <c r="D16" s="95" t="s">
        <v>22</v>
      </c>
      <c r="E16" s="90">
        <v>0.9</v>
      </c>
      <c r="F16" s="92">
        <f>ROUND(F15*92/1000,0)</f>
        <v>306</v>
      </c>
      <c r="G16" s="177"/>
      <c r="I16" s="85" t="s">
        <v>230</v>
      </c>
    </row>
    <row r="17" spans="1:9" ht="16.5" customHeight="1">
      <c r="A17" s="65" t="s">
        <v>119</v>
      </c>
      <c r="B17" s="61">
        <v>1114</v>
      </c>
      <c r="C17" s="88" t="s">
        <v>35</v>
      </c>
      <c r="D17" s="95" t="s">
        <v>23</v>
      </c>
      <c r="E17" s="90">
        <v>0.9</v>
      </c>
      <c r="F17" s="92">
        <f>ROUND(F15*90/1000,0)</f>
        <v>299</v>
      </c>
      <c r="G17" s="177"/>
      <c r="I17" s="85" t="s">
        <v>232</v>
      </c>
    </row>
    <row r="18" spans="1:9">
      <c r="A18" s="65" t="s">
        <v>119</v>
      </c>
      <c r="B18" s="61">
        <v>1115</v>
      </c>
      <c r="C18" s="88" t="s">
        <v>35</v>
      </c>
      <c r="D18" s="95" t="s">
        <v>24</v>
      </c>
      <c r="E18" s="90">
        <v>0.9</v>
      </c>
      <c r="F18" s="92">
        <f>ROUND(F15*80/1000,0)</f>
        <v>266</v>
      </c>
      <c r="G18" s="177"/>
      <c r="I18" s="85" t="s">
        <v>231</v>
      </c>
    </row>
    <row r="19" spans="1:9">
      <c r="A19" s="65" t="s">
        <v>119</v>
      </c>
      <c r="B19" s="61">
        <v>2005</v>
      </c>
      <c r="C19" s="88" t="s">
        <v>35</v>
      </c>
      <c r="D19" s="95" t="s">
        <v>229</v>
      </c>
      <c r="E19" s="90">
        <v>0.9</v>
      </c>
      <c r="F19" s="92">
        <f>ROUND(F15*64/1000,0)</f>
        <v>213</v>
      </c>
      <c r="G19" s="177"/>
      <c r="I19" s="85" t="s">
        <v>233</v>
      </c>
    </row>
    <row r="20" spans="1:9" ht="18" customHeight="1">
      <c r="A20" s="65" t="s">
        <v>119</v>
      </c>
      <c r="B20" s="61">
        <v>1118</v>
      </c>
      <c r="C20" s="88" t="s">
        <v>125</v>
      </c>
      <c r="D20" s="94"/>
      <c r="E20" s="90">
        <v>0.9</v>
      </c>
      <c r="F20" s="92">
        <f>ROUND(F15/30.42,0)</f>
        <v>109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1">
        <v>1119</v>
      </c>
      <c r="C21" s="88" t="s">
        <v>125</v>
      </c>
      <c r="D21" s="95" t="s">
        <v>22</v>
      </c>
      <c r="E21" s="90">
        <v>0.9</v>
      </c>
      <c r="F21" s="92">
        <f>ROUND(F20*92/1000,0)</f>
        <v>10</v>
      </c>
      <c r="G21" s="177"/>
      <c r="I21" s="85" t="s">
        <v>230</v>
      </c>
    </row>
    <row r="22" spans="1:9" ht="16.5" customHeight="1">
      <c r="A22" s="65" t="s">
        <v>119</v>
      </c>
      <c r="B22" s="61">
        <v>1120</v>
      </c>
      <c r="C22" s="88" t="s">
        <v>125</v>
      </c>
      <c r="D22" s="95" t="s">
        <v>23</v>
      </c>
      <c r="E22" s="90">
        <v>0.9</v>
      </c>
      <c r="F22" s="92">
        <f>ROUND(F20*90/1000,0)</f>
        <v>10</v>
      </c>
      <c r="G22" s="177"/>
      <c r="I22" s="85" t="s">
        <v>232</v>
      </c>
    </row>
    <row r="23" spans="1:9" ht="16.5" customHeight="1">
      <c r="A23" s="65" t="s">
        <v>119</v>
      </c>
      <c r="B23" s="61">
        <v>1121</v>
      </c>
      <c r="C23" s="88" t="s">
        <v>125</v>
      </c>
      <c r="D23" s="95" t="s">
        <v>24</v>
      </c>
      <c r="E23" s="90">
        <v>0.9</v>
      </c>
      <c r="F23" s="92">
        <f>ROUND(F20*80/1000,0)</f>
        <v>9</v>
      </c>
      <c r="G23" s="177"/>
      <c r="I23" s="85" t="s">
        <v>231</v>
      </c>
    </row>
    <row r="24" spans="1:9" ht="16.5" customHeight="1">
      <c r="A24" s="65" t="s">
        <v>119</v>
      </c>
      <c r="B24" s="61">
        <v>2007</v>
      </c>
      <c r="C24" s="88" t="s">
        <v>125</v>
      </c>
      <c r="D24" s="95" t="s">
        <v>229</v>
      </c>
      <c r="E24" s="90">
        <v>0.9</v>
      </c>
      <c r="F24" s="92">
        <f>ROUND(F20*64/1000,0)</f>
        <v>7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F3:F4"/>
    <mergeCell ref="G3:G4"/>
    <mergeCell ref="D3:D4"/>
    <mergeCell ref="E3:E4"/>
  </mergeCells>
  <phoneticPr fontId="1"/>
  <pageMargins left="0.25" right="0.25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9EA84-A293-48D8-A9D6-5A70B226D267}">
  <sheetPr codeName="Sheet5"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3" customWidth="1"/>
    <col min="3" max="3" width="25.33203125" style="4" customWidth="1"/>
    <col min="4" max="4" width="21.75" style="2" customWidth="1"/>
    <col min="5" max="5" width="6.33203125" style="2" bestFit="1" customWidth="1"/>
    <col min="6" max="6" width="7.5" style="85" bestFit="1" customWidth="1"/>
    <col min="7" max="7" width="5" style="2" customWidth="1"/>
    <col min="8" max="8" width="3.5" style="2" customWidth="1"/>
    <col min="9" max="9" width="30.5" style="2" hidden="1" customWidth="1"/>
    <col min="10" max="16384" width="8.6640625" style="2"/>
  </cols>
  <sheetData>
    <row r="1" spans="1:9">
      <c r="A1" s="3">
        <v>3</v>
      </c>
      <c r="B1" s="1" t="s">
        <v>127</v>
      </c>
    </row>
    <row r="2" spans="1:9">
      <c r="B2" s="13" t="s">
        <v>120</v>
      </c>
    </row>
    <row r="3" spans="1:9" s="1" customFormat="1" ht="17.5" customHeight="1">
      <c r="A3" s="186" t="s">
        <v>0</v>
      </c>
      <c r="B3" s="186"/>
      <c r="C3" s="186" t="s">
        <v>1</v>
      </c>
      <c r="D3" s="182" t="s">
        <v>234</v>
      </c>
      <c r="E3" s="187" t="s">
        <v>21</v>
      </c>
      <c r="F3" s="179" t="s">
        <v>3</v>
      </c>
      <c r="G3" s="189" t="s">
        <v>27</v>
      </c>
      <c r="I3" s="1" t="s">
        <v>25</v>
      </c>
    </row>
    <row r="4" spans="1:9" s="1" customFormat="1" ht="30" customHeight="1">
      <c r="A4" s="47" t="s">
        <v>5</v>
      </c>
      <c r="B4" s="47" t="s">
        <v>6</v>
      </c>
      <c r="C4" s="186"/>
      <c r="D4" s="183"/>
      <c r="E4" s="188"/>
      <c r="F4" s="180"/>
      <c r="G4" s="189"/>
    </row>
    <row r="5" spans="1:9" ht="16.5" customHeight="1">
      <c r="A5" s="5" t="s">
        <v>119</v>
      </c>
      <c r="B5" s="60">
        <v>1154</v>
      </c>
      <c r="C5" s="6" t="s">
        <v>187</v>
      </c>
      <c r="D5" s="89"/>
      <c r="E5" s="14">
        <v>0.9</v>
      </c>
      <c r="F5" s="91">
        <f>1651*0.7</f>
        <v>1155.6999999999998</v>
      </c>
      <c r="G5" s="177" t="s">
        <v>7</v>
      </c>
      <c r="I5" s="2" t="s">
        <v>169</v>
      </c>
    </row>
    <row r="6" spans="1:9">
      <c r="A6" s="5" t="s">
        <v>119</v>
      </c>
      <c r="B6" s="60">
        <v>1155</v>
      </c>
      <c r="C6" s="6" t="s">
        <v>187</v>
      </c>
      <c r="D6" s="95" t="s">
        <v>22</v>
      </c>
      <c r="E6" s="14">
        <v>0.9</v>
      </c>
      <c r="F6" s="92">
        <f>ROUND(F5*92/1000,0)</f>
        <v>106</v>
      </c>
      <c r="G6" s="177"/>
      <c r="I6" s="85" t="s">
        <v>230</v>
      </c>
    </row>
    <row r="7" spans="1:9">
      <c r="A7" s="5" t="s">
        <v>119</v>
      </c>
      <c r="B7" s="60">
        <v>1156</v>
      </c>
      <c r="C7" s="6" t="s">
        <v>187</v>
      </c>
      <c r="D7" s="95" t="s">
        <v>23</v>
      </c>
      <c r="E7" s="14">
        <v>0.9</v>
      </c>
      <c r="F7" s="92">
        <f>ROUND(F5*90/1000,0)</f>
        <v>104</v>
      </c>
      <c r="G7" s="177"/>
      <c r="I7" s="85" t="s">
        <v>232</v>
      </c>
    </row>
    <row r="8" spans="1:9">
      <c r="A8" s="5" t="s">
        <v>119</v>
      </c>
      <c r="B8" s="60">
        <v>1157</v>
      </c>
      <c r="C8" s="6" t="s">
        <v>187</v>
      </c>
      <c r="D8" s="95" t="s">
        <v>24</v>
      </c>
      <c r="E8" s="14">
        <v>0.9</v>
      </c>
      <c r="F8" s="92">
        <f>ROUND(F5*80/1000,0)</f>
        <v>92</v>
      </c>
      <c r="G8" s="177"/>
      <c r="I8" s="85" t="s">
        <v>231</v>
      </c>
    </row>
    <row r="9" spans="1:9" ht="16.5" customHeight="1">
      <c r="A9" s="5" t="s">
        <v>119</v>
      </c>
      <c r="B9" s="60">
        <v>2017</v>
      </c>
      <c r="C9" s="6" t="s">
        <v>187</v>
      </c>
      <c r="D9" s="95" t="s">
        <v>229</v>
      </c>
      <c r="E9" s="14">
        <v>0.9</v>
      </c>
      <c r="F9" s="92">
        <f>ROUND(F5*64/1000,0)</f>
        <v>74</v>
      </c>
      <c r="G9" s="177"/>
      <c r="I9" s="85" t="s">
        <v>233</v>
      </c>
    </row>
    <row r="10" spans="1:9" ht="16.5" customHeight="1">
      <c r="A10" s="5" t="s">
        <v>119</v>
      </c>
      <c r="B10" s="61">
        <v>1160</v>
      </c>
      <c r="C10" s="6" t="s">
        <v>188</v>
      </c>
      <c r="D10" s="89"/>
      <c r="E10" s="14">
        <v>0.9</v>
      </c>
      <c r="F10" s="93">
        <f>ROUND(F5/30.42,0)</f>
        <v>38</v>
      </c>
      <c r="G10" s="177" t="s">
        <v>8</v>
      </c>
      <c r="I10" s="2" t="s">
        <v>170</v>
      </c>
    </row>
    <row r="11" spans="1:9">
      <c r="A11" s="5" t="s">
        <v>119</v>
      </c>
      <c r="B11" s="61">
        <v>1161</v>
      </c>
      <c r="C11" s="6" t="s">
        <v>188</v>
      </c>
      <c r="D11" s="95" t="s">
        <v>22</v>
      </c>
      <c r="E11" s="14">
        <v>0.9</v>
      </c>
      <c r="F11" s="92">
        <f>ROUND(F10*92/1000,0)</f>
        <v>3</v>
      </c>
      <c r="G11" s="177"/>
      <c r="I11" s="85" t="s">
        <v>230</v>
      </c>
    </row>
    <row r="12" spans="1:9">
      <c r="A12" s="5" t="s">
        <v>119</v>
      </c>
      <c r="B12" s="61">
        <v>1162</v>
      </c>
      <c r="C12" s="6" t="s">
        <v>188</v>
      </c>
      <c r="D12" s="95" t="s">
        <v>23</v>
      </c>
      <c r="E12" s="14">
        <v>0.9</v>
      </c>
      <c r="F12" s="92">
        <f>ROUND(F10*90/1000,0)</f>
        <v>3</v>
      </c>
      <c r="G12" s="177"/>
      <c r="I12" s="85" t="s">
        <v>232</v>
      </c>
    </row>
    <row r="13" spans="1:9">
      <c r="A13" s="5" t="s">
        <v>119</v>
      </c>
      <c r="B13" s="61">
        <v>1163</v>
      </c>
      <c r="C13" s="6" t="s">
        <v>188</v>
      </c>
      <c r="D13" s="95" t="s">
        <v>24</v>
      </c>
      <c r="E13" s="14">
        <v>0.9</v>
      </c>
      <c r="F13" s="92">
        <f>ROUND(F10*80/1000,0)</f>
        <v>3</v>
      </c>
      <c r="G13" s="177"/>
      <c r="I13" s="85" t="s">
        <v>231</v>
      </c>
    </row>
    <row r="14" spans="1:9" ht="16.5" customHeight="1">
      <c r="A14" s="5" t="s">
        <v>119</v>
      </c>
      <c r="B14" s="61">
        <v>2019</v>
      </c>
      <c r="C14" s="6" t="s">
        <v>188</v>
      </c>
      <c r="D14" s="95" t="s">
        <v>229</v>
      </c>
      <c r="E14" s="14">
        <v>0.9</v>
      </c>
      <c r="F14" s="92">
        <f>ROUND(F10*64/1000,0)</f>
        <v>2</v>
      </c>
      <c r="G14" s="177"/>
      <c r="I14" s="85" t="s">
        <v>233</v>
      </c>
    </row>
    <row r="15" spans="1:9" ht="16.5" customHeight="1">
      <c r="A15" s="5" t="s">
        <v>119</v>
      </c>
      <c r="B15" s="61">
        <v>1166</v>
      </c>
      <c r="C15" s="6" t="s">
        <v>189</v>
      </c>
      <c r="D15" s="94"/>
      <c r="E15" s="14">
        <v>0.9</v>
      </c>
      <c r="F15" s="91">
        <f>3324*0.7</f>
        <v>2326.7999999999997</v>
      </c>
      <c r="G15" s="177" t="s">
        <v>7</v>
      </c>
      <c r="I15" s="2" t="s">
        <v>169</v>
      </c>
    </row>
    <row r="16" spans="1:9" ht="16.5" customHeight="1">
      <c r="A16" s="5" t="s">
        <v>119</v>
      </c>
      <c r="B16" s="61">
        <v>1167</v>
      </c>
      <c r="C16" s="6" t="s">
        <v>189</v>
      </c>
      <c r="D16" s="95" t="s">
        <v>22</v>
      </c>
      <c r="E16" s="14">
        <v>0.9</v>
      </c>
      <c r="F16" s="92">
        <f>ROUND(F15*92/1000,0)</f>
        <v>214</v>
      </c>
      <c r="G16" s="177"/>
      <c r="I16" s="85" t="s">
        <v>230</v>
      </c>
    </row>
    <row r="17" spans="1:9" ht="16.5" customHeight="1">
      <c r="A17" s="5" t="s">
        <v>119</v>
      </c>
      <c r="B17" s="61">
        <v>1168</v>
      </c>
      <c r="C17" s="6" t="s">
        <v>189</v>
      </c>
      <c r="D17" s="95" t="s">
        <v>23</v>
      </c>
      <c r="E17" s="14">
        <v>0.9</v>
      </c>
      <c r="F17" s="92">
        <f>ROUND(F15*90/1000,0)</f>
        <v>209</v>
      </c>
      <c r="G17" s="177"/>
      <c r="I17" s="85" t="s">
        <v>232</v>
      </c>
    </row>
    <row r="18" spans="1:9">
      <c r="A18" s="5" t="s">
        <v>119</v>
      </c>
      <c r="B18" s="61">
        <v>1169</v>
      </c>
      <c r="C18" s="6" t="s">
        <v>189</v>
      </c>
      <c r="D18" s="95" t="s">
        <v>24</v>
      </c>
      <c r="E18" s="14">
        <v>0.9</v>
      </c>
      <c r="F18" s="92">
        <f>ROUND(F15*80/1000,0)</f>
        <v>186</v>
      </c>
      <c r="G18" s="177"/>
      <c r="I18" s="85" t="s">
        <v>231</v>
      </c>
    </row>
    <row r="19" spans="1:9">
      <c r="A19" s="5" t="s">
        <v>119</v>
      </c>
      <c r="B19" s="61">
        <v>2021</v>
      </c>
      <c r="C19" s="6" t="s">
        <v>189</v>
      </c>
      <c r="D19" s="95" t="s">
        <v>229</v>
      </c>
      <c r="E19" s="14">
        <v>0.9</v>
      </c>
      <c r="F19" s="92">
        <f>ROUND(F15*64/1000,0)</f>
        <v>149</v>
      </c>
      <c r="G19" s="177"/>
      <c r="I19" s="85" t="s">
        <v>233</v>
      </c>
    </row>
    <row r="20" spans="1:9" ht="18" customHeight="1">
      <c r="A20" s="5" t="s">
        <v>119</v>
      </c>
      <c r="B20" s="60">
        <v>1172</v>
      </c>
      <c r="C20" s="6" t="s">
        <v>190</v>
      </c>
      <c r="D20" s="94"/>
      <c r="E20" s="14">
        <v>0.9</v>
      </c>
      <c r="F20" s="92">
        <f>ROUND(F15/30.42,0)</f>
        <v>76</v>
      </c>
      <c r="G20" s="177" t="s">
        <v>8</v>
      </c>
      <c r="I20" s="2" t="s">
        <v>171</v>
      </c>
    </row>
    <row r="21" spans="1:9" ht="16.5" customHeight="1">
      <c r="A21" s="5" t="s">
        <v>119</v>
      </c>
      <c r="B21" s="60">
        <v>1173</v>
      </c>
      <c r="C21" s="6" t="s">
        <v>190</v>
      </c>
      <c r="D21" s="95" t="s">
        <v>22</v>
      </c>
      <c r="E21" s="14">
        <v>0.9</v>
      </c>
      <c r="F21" s="92">
        <f>ROUND(F20*92/1000,0)</f>
        <v>7</v>
      </c>
      <c r="G21" s="177"/>
      <c r="I21" s="85" t="s">
        <v>230</v>
      </c>
    </row>
    <row r="22" spans="1:9" ht="16.5" customHeight="1">
      <c r="A22" s="5" t="s">
        <v>119</v>
      </c>
      <c r="B22" s="60">
        <v>1174</v>
      </c>
      <c r="C22" s="6" t="s">
        <v>190</v>
      </c>
      <c r="D22" s="95" t="s">
        <v>23</v>
      </c>
      <c r="E22" s="14">
        <v>0.9</v>
      </c>
      <c r="F22" s="92">
        <f>ROUND(F20*90/1000,0)</f>
        <v>7</v>
      </c>
      <c r="G22" s="177"/>
      <c r="I22" s="85" t="s">
        <v>232</v>
      </c>
    </row>
    <row r="23" spans="1:9" ht="16.5" customHeight="1">
      <c r="A23" s="5" t="s">
        <v>119</v>
      </c>
      <c r="B23" s="60">
        <v>1175</v>
      </c>
      <c r="C23" s="6" t="s">
        <v>190</v>
      </c>
      <c r="D23" s="95" t="s">
        <v>24</v>
      </c>
      <c r="E23" s="14">
        <v>0.9</v>
      </c>
      <c r="F23" s="92">
        <f>ROUND(F20*80/1000,0)</f>
        <v>6</v>
      </c>
      <c r="G23" s="177"/>
      <c r="I23" s="85" t="s">
        <v>231</v>
      </c>
    </row>
    <row r="24" spans="1:9" ht="16.5" customHeight="1">
      <c r="A24" s="5" t="s">
        <v>119</v>
      </c>
      <c r="B24" s="60">
        <v>2023</v>
      </c>
      <c r="C24" s="6" t="s">
        <v>190</v>
      </c>
      <c r="D24" s="95" t="s">
        <v>229</v>
      </c>
      <c r="E24" s="14">
        <v>0.9</v>
      </c>
      <c r="F24" s="92">
        <f>ROUND(F20*64/1000,0)</f>
        <v>5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32107-E1EA-420B-9B73-D958802F1B71}">
  <sheetPr codeName="Sheet6"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 ht="16.5" customHeight="1">
      <c r="A1" s="64">
        <v>4</v>
      </c>
      <c r="B1" s="48" t="s">
        <v>128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4001</v>
      </c>
      <c r="C5" s="88" t="s">
        <v>191</v>
      </c>
      <c r="D5" s="89"/>
      <c r="E5" s="90">
        <v>0.9</v>
      </c>
      <c r="F5" s="91">
        <f>ROUND(1651*99/100,0)</f>
        <v>1634</v>
      </c>
      <c r="G5" s="177" t="s">
        <v>7</v>
      </c>
      <c r="I5" s="85" t="s">
        <v>26</v>
      </c>
    </row>
    <row r="6" spans="1:9">
      <c r="A6" s="65" t="s">
        <v>119</v>
      </c>
      <c r="B6" s="65">
        <v>4002</v>
      </c>
      <c r="C6" s="88" t="s">
        <v>191</v>
      </c>
      <c r="D6" s="95" t="s">
        <v>22</v>
      </c>
      <c r="E6" s="90">
        <v>0.9</v>
      </c>
      <c r="F6" s="92">
        <f>ROUND(F5*92/1000,0)</f>
        <v>150</v>
      </c>
      <c r="G6" s="177"/>
      <c r="I6" s="85" t="s">
        <v>230</v>
      </c>
    </row>
    <row r="7" spans="1:9">
      <c r="A7" s="65" t="s">
        <v>119</v>
      </c>
      <c r="B7" s="65">
        <v>4003</v>
      </c>
      <c r="C7" s="88" t="s">
        <v>191</v>
      </c>
      <c r="D7" s="95" t="s">
        <v>23</v>
      </c>
      <c r="E7" s="90">
        <v>0.9</v>
      </c>
      <c r="F7" s="92">
        <f>ROUND(F5*90/1000,0)</f>
        <v>147</v>
      </c>
      <c r="G7" s="177"/>
      <c r="I7" s="85" t="s">
        <v>232</v>
      </c>
    </row>
    <row r="8" spans="1:9" ht="16.5" customHeight="1">
      <c r="A8" s="65" t="s">
        <v>119</v>
      </c>
      <c r="B8" s="65">
        <v>4004</v>
      </c>
      <c r="C8" s="88" t="s">
        <v>191</v>
      </c>
      <c r="D8" s="95" t="s">
        <v>24</v>
      </c>
      <c r="E8" s="90">
        <v>0.9</v>
      </c>
      <c r="F8" s="92">
        <f>ROUND(F5*80/1000,0)</f>
        <v>131</v>
      </c>
      <c r="G8" s="177"/>
      <c r="I8" s="85" t="s">
        <v>231</v>
      </c>
    </row>
    <row r="9" spans="1:9" ht="16.5" customHeight="1">
      <c r="A9" s="65" t="s">
        <v>119</v>
      </c>
      <c r="B9" s="65">
        <v>4005</v>
      </c>
      <c r="C9" s="88" t="s">
        <v>191</v>
      </c>
      <c r="D9" s="95" t="s">
        <v>229</v>
      </c>
      <c r="E9" s="90">
        <v>0.9</v>
      </c>
      <c r="F9" s="92">
        <f>ROUND(F5*64/1000,0)</f>
        <v>105</v>
      </c>
      <c r="G9" s="177"/>
      <c r="I9" s="85" t="s">
        <v>233</v>
      </c>
    </row>
    <row r="10" spans="1:9" ht="16.5" customHeight="1">
      <c r="A10" s="65" t="s">
        <v>119</v>
      </c>
      <c r="B10" s="65">
        <v>4008</v>
      </c>
      <c r="C10" s="88" t="s">
        <v>192</v>
      </c>
      <c r="D10" s="89"/>
      <c r="E10" s="90">
        <v>0.9</v>
      </c>
      <c r="F10" s="93">
        <f>ROUND(F5/30.42,0)</f>
        <v>54</v>
      </c>
      <c r="G10" s="177" t="s">
        <v>8</v>
      </c>
      <c r="I10" s="85" t="s">
        <v>171</v>
      </c>
    </row>
    <row r="11" spans="1:9">
      <c r="A11" s="65" t="s">
        <v>119</v>
      </c>
      <c r="B11" s="65">
        <v>4009</v>
      </c>
      <c r="C11" s="88" t="s">
        <v>192</v>
      </c>
      <c r="D11" s="95" t="s">
        <v>22</v>
      </c>
      <c r="E11" s="90">
        <v>0.9</v>
      </c>
      <c r="F11" s="92">
        <f>ROUND(F10*92/1000,0)</f>
        <v>5</v>
      </c>
      <c r="G11" s="177"/>
      <c r="I11" s="85" t="s">
        <v>230</v>
      </c>
    </row>
    <row r="12" spans="1:9">
      <c r="A12" s="65" t="s">
        <v>119</v>
      </c>
      <c r="B12" s="65">
        <v>4010</v>
      </c>
      <c r="C12" s="88" t="s">
        <v>192</v>
      </c>
      <c r="D12" s="95" t="s">
        <v>23</v>
      </c>
      <c r="E12" s="90">
        <v>0.9</v>
      </c>
      <c r="F12" s="92">
        <f>ROUND(F10*90/1000,0)</f>
        <v>5</v>
      </c>
      <c r="G12" s="177"/>
      <c r="I12" s="85" t="s">
        <v>232</v>
      </c>
    </row>
    <row r="13" spans="1:9" ht="16.5" customHeight="1">
      <c r="A13" s="65" t="s">
        <v>119</v>
      </c>
      <c r="B13" s="65">
        <v>4011</v>
      </c>
      <c r="C13" s="88" t="s">
        <v>192</v>
      </c>
      <c r="D13" s="95" t="s">
        <v>24</v>
      </c>
      <c r="E13" s="90">
        <v>0.9</v>
      </c>
      <c r="F13" s="92">
        <f>ROUND(F10*80/1000,0)</f>
        <v>4</v>
      </c>
      <c r="G13" s="177"/>
      <c r="I13" s="85" t="s">
        <v>231</v>
      </c>
    </row>
    <row r="14" spans="1:9" ht="16.5" customHeight="1">
      <c r="A14" s="65" t="s">
        <v>119</v>
      </c>
      <c r="B14" s="65">
        <v>4012</v>
      </c>
      <c r="C14" s="88" t="s">
        <v>192</v>
      </c>
      <c r="D14" s="95" t="s">
        <v>229</v>
      </c>
      <c r="E14" s="90">
        <v>0.9</v>
      </c>
      <c r="F14" s="92">
        <f>ROUND(F10*64/1000,0)</f>
        <v>3</v>
      </c>
      <c r="G14" s="177"/>
      <c r="I14" s="85" t="s">
        <v>233</v>
      </c>
    </row>
    <row r="15" spans="1:9" ht="16.5" customHeight="1">
      <c r="A15" s="65" t="s">
        <v>119</v>
      </c>
      <c r="B15" s="65">
        <v>4015</v>
      </c>
      <c r="C15" s="88" t="s">
        <v>193</v>
      </c>
      <c r="D15" s="94"/>
      <c r="E15" s="90">
        <v>0.9</v>
      </c>
      <c r="F15" s="91">
        <f>ROUND(3324*99/100,0)</f>
        <v>3291</v>
      </c>
      <c r="G15" s="177" t="s">
        <v>7</v>
      </c>
      <c r="I15" s="85" t="s">
        <v>26</v>
      </c>
    </row>
    <row r="16" spans="1:9" ht="16.5" customHeight="1">
      <c r="A16" s="65" t="s">
        <v>119</v>
      </c>
      <c r="B16" s="65">
        <v>4016</v>
      </c>
      <c r="C16" s="88" t="s">
        <v>193</v>
      </c>
      <c r="D16" s="95" t="s">
        <v>22</v>
      </c>
      <c r="E16" s="90">
        <v>0.9</v>
      </c>
      <c r="F16" s="92">
        <f>ROUND(F15*92/1000,0)</f>
        <v>303</v>
      </c>
      <c r="G16" s="177"/>
      <c r="I16" s="85" t="s">
        <v>230</v>
      </c>
    </row>
    <row r="17" spans="1:9" ht="16.5" customHeight="1">
      <c r="A17" s="65" t="s">
        <v>119</v>
      </c>
      <c r="B17" s="65">
        <v>4017</v>
      </c>
      <c r="C17" s="88" t="s">
        <v>193</v>
      </c>
      <c r="D17" s="95" t="s">
        <v>23</v>
      </c>
      <c r="E17" s="90">
        <v>0.9</v>
      </c>
      <c r="F17" s="92">
        <f>ROUND(F15*90/1000,0)</f>
        <v>296</v>
      </c>
      <c r="G17" s="177"/>
      <c r="I17" s="85" t="s">
        <v>232</v>
      </c>
    </row>
    <row r="18" spans="1:9" ht="16.5" customHeight="1">
      <c r="A18" s="65" t="s">
        <v>119</v>
      </c>
      <c r="B18" s="65">
        <v>4018</v>
      </c>
      <c r="C18" s="88" t="s">
        <v>193</v>
      </c>
      <c r="D18" s="95" t="s">
        <v>24</v>
      </c>
      <c r="E18" s="90">
        <v>0.9</v>
      </c>
      <c r="F18" s="92">
        <f>ROUND(F15*80/1000,0)</f>
        <v>263</v>
      </c>
      <c r="G18" s="177"/>
      <c r="I18" s="85" t="s">
        <v>231</v>
      </c>
    </row>
    <row r="19" spans="1:9">
      <c r="A19" s="65" t="s">
        <v>119</v>
      </c>
      <c r="B19" s="65">
        <v>4019</v>
      </c>
      <c r="C19" s="88" t="s">
        <v>193</v>
      </c>
      <c r="D19" s="95" t="s">
        <v>229</v>
      </c>
      <c r="E19" s="90">
        <v>0.9</v>
      </c>
      <c r="F19" s="92">
        <f>ROUND(F15*64/1000,0)</f>
        <v>211</v>
      </c>
      <c r="G19" s="177"/>
      <c r="I19" s="85" t="s">
        <v>233</v>
      </c>
    </row>
    <row r="20" spans="1:9" ht="18" customHeight="1">
      <c r="A20" s="65" t="s">
        <v>119</v>
      </c>
      <c r="B20" s="65">
        <v>4022</v>
      </c>
      <c r="C20" s="88" t="s">
        <v>194</v>
      </c>
      <c r="D20" s="94"/>
      <c r="E20" s="90">
        <v>0.9</v>
      </c>
      <c r="F20" s="92">
        <f>ROUND(F15/30.42,0)</f>
        <v>108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4023</v>
      </c>
      <c r="C21" s="88" t="s">
        <v>194</v>
      </c>
      <c r="D21" s="95" t="s">
        <v>22</v>
      </c>
      <c r="E21" s="90">
        <v>0.9</v>
      </c>
      <c r="F21" s="92">
        <f>ROUND(F20*92/1000,0)</f>
        <v>10</v>
      </c>
      <c r="G21" s="177"/>
      <c r="I21" s="85" t="s">
        <v>230</v>
      </c>
    </row>
    <row r="22" spans="1:9" ht="16.5" customHeight="1">
      <c r="A22" s="65" t="s">
        <v>119</v>
      </c>
      <c r="B22" s="65">
        <v>4024</v>
      </c>
      <c r="C22" s="88" t="s">
        <v>194</v>
      </c>
      <c r="D22" s="95" t="s">
        <v>23</v>
      </c>
      <c r="E22" s="90">
        <v>0.9</v>
      </c>
      <c r="F22" s="92">
        <f>ROUND(F20*90/1000,0)</f>
        <v>10</v>
      </c>
      <c r="G22" s="177"/>
      <c r="I22" s="85" t="s">
        <v>232</v>
      </c>
    </row>
    <row r="23" spans="1:9" ht="16.5" customHeight="1">
      <c r="A23" s="65" t="s">
        <v>119</v>
      </c>
      <c r="B23" s="65">
        <v>4025</v>
      </c>
      <c r="C23" s="88" t="s">
        <v>194</v>
      </c>
      <c r="D23" s="95" t="s">
        <v>24</v>
      </c>
      <c r="E23" s="90">
        <v>0.9</v>
      </c>
      <c r="F23" s="92">
        <f>ROUND(F20*80/1000,0)</f>
        <v>9</v>
      </c>
      <c r="G23" s="177"/>
      <c r="I23" s="85" t="s">
        <v>231</v>
      </c>
    </row>
    <row r="24" spans="1:9" ht="16.5" customHeight="1">
      <c r="A24" s="65" t="s">
        <v>119</v>
      </c>
      <c r="B24" s="65">
        <v>4026</v>
      </c>
      <c r="C24" s="88" t="s">
        <v>194</v>
      </c>
      <c r="D24" s="95" t="s">
        <v>229</v>
      </c>
      <c r="E24" s="90">
        <v>0.9</v>
      </c>
      <c r="F24" s="92">
        <f>ROUND(F20*64/1000,0)</f>
        <v>7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AE31C-B5F8-4AD3-B54C-645DF700950B}">
  <sheetPr codeName="Sheet7"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5</v>
      </c>
      <c r="B1" s="48" t="s">
        <v>130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4029</v>
      </c>
      <c r="C5" s="88" t="s">
        <v>195</v>
      </c>
      <c r="D5" s="89"/>
      <c r="E5" s="90">
        <v>0.9</v>
      </c>
      <c r="F5" s="91">
        <f>ROUND(1651*99/100,0)</f>
        <v>1634</v>
      </c>
      <c r="G5" s="177" t="s">
        <v>7</v>
      </c>
      <c r="I5" s="85" t="s">
        <v>26</v>
      </c>
    </row>
    <row r="6" spans="1:9">
      <c r="A6" s="65" t="s">
        <v>119</v>
      </c>
      <c r="B6" s="65">
        <v>4030</v>
      </c>
      <c r="C6" s="88" t="s">
        <v>195</v>
      </c>
      <c r="D6" s="95" t="s">
        <v>22</v>
      </c>
      <c r="E6" s="90">
        <v>0.9</v>
      </c>
      <c r="F6" s="92">
        <f>ROUND(F5*92/1000,0)</f>
        <v>150</v>
      </c>
      <c r="G6" s="177"/>
      <c r="I6" s="85" t="s">
        <v>230</v>
      </c>
    </row>
    <row r="7" spans="1:9">
      <c r="A7" s="65" t="s">
        <v>119</v>
      </c>
      <c r="B7" s="65">
        <v>4031</v>
      </c>
      <c r="C7" s="88" t="s">
        <v>195</v>
      </c>
      <c r="D7" s="95" t="s">
        <v>23</v>
      </c>
      <c r="E7" s="90">
        <v>0.9</v>
      </c>
      <c r="F7" s="92">
        <f>ROUND(F5*90/1000,0)</f>
        <v>147</v>
      </c>
      <c r="G7" s="177"/>
      <c r="I7" s="85" t="s">
        <v>232</v>
      </c>
    </row>
    <row r="8" spans="1:9">
      <c r="A8" s="65" t="s">
        <v>119</v>
      </c>
      <c r="B8" s="65">
        <v>4032</v>
      </c>
      <c r="C8" s="88" t="s">
        <v>195</v>
      </c>
      <c r="D8" s="95" t="s">
        <v>24</v>
      </c>
      <c r="E8" s="90">
        <v>0.9</v>
      </c>
      <c r="F8" s="92">
        <f>ROUND(F5*80/1000,0)</f>
        <v>131</v>
      </c>
      <c r="G8" s="177"/>
      <c r="I8" s="85" t="s">
        <v>231</v>
      </c>
    </row>
    <row r="9" spans="1:9" ht="16.5" customHeight="1">
      <c r="A9" s="65" t="s">
        <v>119</v>
      </c>
      <c r="B9" s="65">
        <v>4033</v>
      </c>
      <c r="C9" s="88" t="s">
        <v>195</v>
      </c>
      <c r="D9" s="95" t="s">
        <v>229</v>
      </c>
      <c r="E9" s="90">
        <v>0.9</v>
      </c>
      <c r="F9" s="92">
        <f>ROUND(F5*64/1000,0)</f>
        <v>105</v>
      </c>
      <c r="G9" s="177"/>
      <c r="I9" s="85" t="s">
        <v>233</v>
      </c>
    </row>
    <row r="10" spans="1:9" ht="16.5" customHeight="1">
      <c r="A10" s="65" t="s">
        <v>119</v>
      </c>
      <c r="B10" s="65">
        <v>4036</v>
      </c>
      <c r="C10" s="88" t="s">
        <v>196</v>
      </c>
      <c r="D10" s="89"/>
      <c r="E10" s="90">
        <v>0.9</v>
      </c>
      <c r="F10" s="93">
        <f>ROUND(F5/30.42,0)</f>
        <v>54</v>
      </c>
      <c r="G10" s="177" t="s">
        <v>8</v>
      </c>
      <c r="I10" s="85" t="s">
        <v>171</v>
      </c>
    </row>
    <row r="11" spans="1:9">
      <c r="A11" s="65" t="s">
        <v>119</v>
      </c>
      <c r="B11" s="65">
        <v>4037</v>
      </c>
      <c r="C11" s="88" t="s">
        <v>196</v>
      </c>
      <c r="D11" s="95" t="s">
        <v>22</v>
      </c>
      <c r="E11" s="90">
        <v>0.9</v>
      </c>
      <c r="F11" s="92">
        <f>ROUND(F10*92/1000,0)</f>
        <v>5</v>
      </c>
      <c r="G11" s="177"/>
      <c r="I11" s="85" t="s">
        <v>230</v>
      </c>
    </row>
    <row r="12" spans="1:9">
      <c r="A12" s="65" t="s">
        <v>119</v>
      </c>
      <c r="B12" s="65">
        <v>4038</v>
      </c>
      <c r="C12" s="88" t="s">
        <v>196</v>
      </c>
      <c r="D12" s="95" t="s">
        <v>23</v>
      </c>
      <c r="E12" s="90">
        <v>0.9</v>
      </c>
      <c r="F12" s="92">
        <f>ROUND(F10*90/1000,0)</f>
        <v>5</v>
      </c>
      <c r="G12" s="177"/>
      <c r="I12" s="85" t="s">
        <v>232</v>
      </c>
    </row>
    <row r="13" spans="1:9">
      <c r="A13" s="65" t="s">
        <v>119</v>
      </c>
      <c r="B13" s="65">
        <v>4039</v>
      </c>
      <c r="C13" s="88" t="s">
        <v>196</v>
      </c>
      <c r="D13" s="95" t="s">
        <v>24</v>
      </c>
      <c r="E13" s="90">
        <v>0.9</v>
      </c>
      <c r="F13" s="92">
        <f>ROUND(F10*80/1000,0)</f>
        <v>4</v>
      </c>
      <c r="G13" s="177"/>
      <c r="I13" s="85" t="s">
        <v>231</v>
      </c>
    </row>
    <row r="14" spans="1:9" ht="16.5" customHeight="1">
      <c r="A14" s="65" t="s">
        <v>119</v>
      </c>
      <c r="B14" s="65">
        <v>4040</v>
      </c>
      <c r="C14" s="88" t="s">
        <v>196</v>
      </c>
      <c r="D14" s="95" t="s">
        <v>229</v>
      </c>
      <c r="E14" s="90">
        <v>0.9</v>
      </c>
      <c r="F14" s="92">
        <f>ROUND(F10*64/1000,0)</f>
        <v>3</v>
      </c>
      <c r="G14" s="177"/>
      <c r="I14" s="85" t="s">
        <v>233</v>
      </c>
    </row>
    <row r="15" spans="1:9" ht="16.5" customHeight="1">
      <c r="A15" s="65" t="s">
        <v>119</v>
      </c>
      <c r="B15" s="65">
        <v>4043</v>
      </c>
      <c r="C15" s="88" t="s">
        <v>197</v>
      </c>
      <c r="D15" s="94"/>
      <c r="E15" s="90">
        <v>0.9</v>
      </c>
      <c r="F15" s="91">
        <f>ROUND(3324*99/100,0)</f>
        <v>3291</v>
      </c>
      <c r="G15" s="177" t="s">
        <v>7</v>
      </c>
      <c r="I15" s="85" t="s">
        <v>26</v>
      </c>
    </row>
    <row r="16" spans="1:9" ht="16.5" customHeight="1">
      <c r="A16" s="65" t="s">
        <v>119</v>
      </c>
      <c r="B16" s="65">
        <v>4044</v>
      </c>
      <c r="C16" s="88" t="s">
        <v>197</v>
      </c>
      <c r="D16" s="95" t="s">
        <v>22</v>
      </c>
      <c r="E16" s="90">
        <v>0.9</v>
      </c>
      <c r="F16" s="92">
        <f>ROUND(F15*92/1000,0)</f>
        <v>303</v>
      </c>
      <c r="G16" s="177"/>
      <c r="I16" s="85" t="s">
        <v>230</v>
      </c>
    </row>
    <row r="17" spans="1:9" ht="16.5" customHeight="1">
      <c r="A17" s="65" t="s">
        <v>119</v>
      </c>
      <c r="B17" s="65">
        <v>4045</v>
      </c>
      <c r="C17" s="88" t="s">
        <v>197</v>
      </c>
      <c r="D17" s="95" t="s">
        <v>23</v>
      </c>
      <c r="E17" s="90">
        <v>0.9</v>
      </c>
      <c r="F17" s="92">
        <f>ROUND(F15*90/1000,0)</f>
        <v>296</v>
      </c>
      <c r="G17" s="177"/>
      <c r="I17" s="85" t="s">
        <v>232</v>
      </c>
    </row>
    <row r="18" spans="1:9">
      <c r="A18" s="65" t="s">
        <v>119</v>
      </c>
      <c r="B18" s="65">
        <v>4046</v>
      </c>
      <c r="C18" s="88" t="s">
        <v>197</v>
      </c>
      <c r="D18" s="95" t="s">
        <v>24</v>
      </c>
      <c r="E18" s="90">
        <v>0.9</v>
      </c>
      <c r="F18" s="92">
        <f>ROUND(F15*80/1000,0)</f>
        <v>263</v>
      </c>
      <c r="G18" s="177"/>
      <c r="I18" s="85" t="s">
        <v>231</v>
      </c>
    </row>
    <row r="19" spans="1:9">
      <c r="A19" s="65" t="s">
        <v>119</v>
      </c>
      <c r="B19" s="65">
        <v>4047</v>
      </c>
      <c r="C19" s="88" t="s">
        <v>197</v>
      </c>
      <c r="D19" s="95" t="s">
        <v>229</v>
      </c>
      <c r="E19" s="90">
        <v>0.9</v>
      </c>
      <c r="F19" s="92">
        <f>ROUND(F15*64/1000,0)</f>
        <v>211</v>
      </c>
      <c r="G19" s="177"/>
      <c r="I19" s="85" t="s">
        <v>233</v>
      </c>
    </row>
    <row r="20" spans="1:9" ht="18" customHeight="1">
      <c r="A20" s="65" t="s">
        <v>119</v>
      </c>
      <c r="B20" s="65">
        <v>4050</v>
      </c>
      <c r="C20" s="88" t="s">
        <v>198</v>
      </c>
      <c r="D20" s="94"/>
      <c r="E20" s="90">
        <v>0.9</v>
      </c>
      <c r="F20" s="92">
        <f>ROUND(F15/30.42,0)</f>
        <v>108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4051</v>
      </c>
      <c r="C21" s="88" t="s">
        <v>198</v>
      </c>
      <c r="D21" s="95" t="s">
        <v>22</v>
      </c>
      <c r="E21" s="90">
        <v>0.9</v>
      </c>
      <c r="F21" s="92">
        <f>ROUND(F20*92/1000,0)</f>
        <v>10</v>
      </c>
      <c r="G21" s="177"/>
      <c r="I21" s="85" t="s">
        <v>230</v>
      </c>
    </row>
    <row r="22" spans="1:9" ht="16.5" customHeight="1">
      <c r="A22" s="65" t="s">
        <v>119</v>
      </c>
      <c r="B22" s="65">
        <v>4052</v>
      </c>
      <c r="C22" s="88" t="s">
        <v>198</v>
      </c>
      <c r="D22" s="95" t="s">
        <v>23</v>
      </c>
      <c r="E22" s="90">
        <v>0.9</v>
      </c>
      <c r="F22" s="92">
        <f>ROUND(F20*90/1000,0)</f>
        <v>10</v>
      </c>
      <c r="G22" s="177"/>
      <c r="I22" s="85" t="s">
        <v>232</v>
      </c>
    </row>
    <row r="23" spans="1:9" ht="16.5" customHeight="1">
      <c r="A23" s="65" t="s">
        <v>119</v>
      </c>
      <c r="B23" s="65">
        <v>4053</v>
      </c>
      <c r="C23" s="88" t="s">
        <v>198</v>
      </c>
      <c r="D23" s="95" t="s">
        <v>24</v>
      </c>
      <c r="E23" s="90">
        <v>0.9</v>
      </c>
      <c r="F23" s="92">
        <f>ROUND(F20*80/1000,0)</f>
        <v>9</v>
      </c>
      <c r="G23" s="177"/>
      <c r="I23" s="85" t="s">
        <v>231</v>
      </c>
    </row>
    <row r="24" spans="1:9" ht="16.5" customHeight="1">
      <c r="A24" s="65" t="s">
        <v>119</v>
      </c>
      <c r="B24" s="65">
        <v>4054</v>
      </c>
      <c r="C24" s="88" t="s">
        <v>198</v>
      </c>
      <c r="D24" s="95" t="s">
        <v>229</v>
      </c>
      <c r="E24" s="90">
        <v>0.9</v>
      </c>
      <c r="F24" s="92">
        <f>ROUND(F20*64/1000,0)</f>
        <v>7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5B930-3159-49D2-BFDA-948885907254}">
  <sheetPr codeName="Sheet8"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6</v>
      </c>
      <c r="B1" s="48" t="s">
        <v>132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4057</v>
      </c>
      <c r="C5" s="88" t="s">
        <v>199</v>
      </c>
      <c r="D5" s="89"/>
      <c r="E5" s="90">
        <v>0.9</v>
      </c>
      <c r="F5" s="91">
        <f>ROUND(1651*99/100*99/100,0)</f>
        <v>1618</v>
      </c>
      <c r="G5" s="177" t="s">
        <v>7</v>
      </c>
      <c r="I5" s="85" t="s">
        <v>172</v>
      </c>
    </row>
    <row r="6" spans="1:9">
      <c r="A6" s="65" t="s">
        <v>119</v>
      </c>
      <c r="B6" s="65">
        <v>4058</v>
      </c>
      <c r="C6" s="88" t="s">
        <v>199</v>
      </c>
      <c r="D6" s="95" t="s">
        <v>22</v>
      </c>
      <c r="E6" s="90">
        <v>0.9</v>
      </c>
      <c r="F6" s="92">
        <f>ROUND(F5*92/1000,0)</f>
        <v>149</v>
      </c>
      <c r="G6" s="177"/>
      <c r="I6" s="85" t="s">
        <v>230</v>
      </c>
    </row>
    <row r="7" spans="1:9">
      <c r="A7" s="65" t="s">
        <v>119</v>
      </c>
      <c r="B7" s="65">
        <v>4059</v>
      </c>
      <c r="C7" s="88" t="s">
        <v>199</v>
      </c>
      <c r="D7" s="95" t="s">
        <v>23</v>
      </c>
      <c r="E7" s="90">
        <v>0.9</v>
      </c>
      <c r="F7" s="92">
        <f>ROUND(F5*90/1000,0)</f>
        <v>146</v>
      </c>
      <c r="G7" s="177"/>
      <c r="I7" s="85" t="s">
        <v>232</v>
      </c>
    </row>
    <row r="8" spans="1:9">
      <c r="A8" s="65" t="s">
        <v>119</v>
      </c>
      <c r="B8" s="65">
        <v>4060</v>
      </c>
      <c r="C8" s="88" t="s">
        <v>199</v>
      </c>
      <c r="D8" s="95" t="s">
        <v>24</v>
      </c>
      <c r="E8" s="90">
        <v>0.9</v>
      </c>
      <c r="F8" s="92">
        <f>ROUND(F5*80/1000,0)</f>
        <v>129</v>
      </c>
      <c r="G8" s="177"/>
      <c r="I8" s="85" t="s">
        <v>231</v>
      </c>
    </row>
    <row r="9" spans="1:9" ht="16.5" customHeight="1">
      <c r="A9" s="65" t="s">
        <v>119</v>
      </c>
      <c r="B9" s="65">
        <v>4061</v>
      </c>
      <c r="C9" s="88" t="s">
        <v>199</v>
      </c>
      <c r="D9" s="95" t="s">
        <v>229</v>
      </c>
      <c r="E9" s="90">
        <v>0.9</v>
      </c>
      <c r="F9" s="92">
        <f>ROUND(F5*64/1000,0)</f>
        <v>104</v>
      </c>
      <c r="G9" s="177"/>
      <c r="I9" s="85" t="s">
        <v>233</v>
      </c>
    </row>
    <row r="10" spans="1:9" ht="16.5" customHeight="1">
      <c r="A10" s="65" t="s">
        <v>119</v>
      </c>
      <c r="B10" s="65">
        <v>4064</v>
      </c>
      <c r="C10" s="88" t="s">
        <v>200</v>
      </c>
      <c r="D10" s="89"/>
      <c r="E10" s="90">
        <v>0.9</v>
      </c>
      <c r="F10" s="93">
        <f>ROUND(F5/30.42,0)</f>
        <v>53</v>
      </c>
      <c r="G10" s="177" t="s">
        <v>8</v>
      </c>
      <c r="I10" s="85" t="s">
        <v>171</v>
      </c>
    </row>
    <row r="11" spans="1:9">
      <c r="A11" s="65" t="s">
        <v>119</v>
      </c>
      <c r="B11" s="65">
        <v>4065</v>
      </c>
      <c r="C11" s="88" t="s">
        <v>200</v>
      </c>
      <c r="D11" s="95" t="s">
        <v>22</v>
      </c>
      <c r="E11" s="90">
        <v>0.9</v>
      </c>
      <c r="F11" s="92">
        <f>ROUND(F10*92/1000,0)</f>
        <v>5</v>
      </c>
      <c r="G11" s="177"/>
      <c r="I11" s="85" t="s">
        <v>230</v>
      </c>
    </row>
    <row r="12" spans="1:9">
      <c r="A12" s="65" t="s">
        <v>119</v>
      </c>
      <c r="B12" s="65">
        <v>4066</v>
      </c>
      <c r="C12" s="88" t="s">
        <v>200</v>
      </c>
      <c r="D12" s="95" t="s">
        <v>23</v>
      </c>
      <c r="E12" s="90">
        <v>0.9</v>
      </c>
      <c r="F12" s="92">
        <f>ROUND(F10*90/1000,0)</f>
        <v>5</v>
      </c>
      <c r="G12" s="177"/>
      <c r="I12" s="85" t="s">
        <v>232</v>
      </c>
    </row>
    <row r="13" spans="1:9">
      <c r="A13" s="65" t="s">
        <v>119</v>
      </c>
      <c r="B13" s="65">
        <v>4067</v>
      </c>
      <c r="C13" s="88" t="s">
        <v>200</v>
      </c>
      <c r="D13" s="95" t="s">
        <v>24</v>
      </c>
      <c r="E13" s="90">
        <v>0.9</v>
      </c>
      <c r="F13" s="92">
        <f>ROUND(F10*80/1000,0)</f>
        <v>4</v>
      </c>
      <c r="G13" s="177"/>
      <c r="I13" s="85" t="s">
        <v>231</v>
      </c>
    </row>
    <row r="14" spans="1:9" ht="16.5" customHeight="1">
      <c r="A14" s="65" t="s">
        <v>119</v>
      </c>
      <c r="B14" s="65">
        <v>4068</v>
      </c>
      <c r="C14" s="88" t="s">
        <v>200</v>
      </c>
      <c r="D14" s="95" t="s">
        <v>229</v>
      </c>
      <c r="E14" s="90">
        <v>0.9</v>
      </c>
      <c r="F14" s="92">
        <f>ROUND(F10*64/1000,0)</f>
        <v>3</v>
      </c>
      <c r="G14" s="177"/>
      <c r="I14" s="85" t="s">
        <v>233</v>
      </c>
    </row>
    <row r="15" spans="1:9" ht="16.5" customHeight="1">
      <c r="A15" s="65" t="s">
        <v>119</v>
      </c>
      <c r="B15" s="65">
        <v>4071</v>
      </c>
      <c r="C15" s="88" t="s">
        <v>201</v>
      </c>
      <c r="D15" s="94"/>
      <c r="E15" s="90">
        <v>0.9</v>
      </c>
      <c r="F15" s="91">
        <f>ROUND(3324*99/100*99/100,0)</f>
        <v>3258</v>
      </c>
      <c r="G15" s="177" t="s">
        <v>7</v>
      </c>
      <c r="I15" s="85" t="s">
        <v>172</v>
      </c>
    </row>
    <row r="16" spans="1:9" ht="16.5" customHeight="1">
      <c r="A16" s="65" t="s">
        <v>119</v>
      </c>
      <c r="B16" s="65">
        <v>4072</v>
      </c>
      <c r="C16" s="88" t="s">
        <v>201</v>
      </c>
      <c r="D16" s="95" t="s">
        <v>22</v>
      </c>
      <c r="E16" s="90">
        <v>0.9</v>
      </c>
      <c r="F16" s="92">
        <f>ROUND(F15*92/1000,0)</f>
        <v>300</v>
      </c>
      <c r="G16" s="177"/>
      <c r="I16" s="85" t="s">
        <v>230</v>
      </c>
    </row>
    <row r="17" spans="1:9" ht="16.5" customHeight="1">
      <c r="A17" s="65" t="s">
        <v>119</v>
      </c>
      <c r="B17" s="65">
        <v>4073</v>
      </c>
      <c r="C17" s="88" t="s">
        <v>201</v>
      </c>
      <c r="D17" s="95" t="s">
        <v>23</v>
      </c>
      <c r="E17" s="90">
        <v>0.9</v>
      </c>
      <c r="F17" s="92">
        <f>ROUND(F15*90/1000,0)</f>
        <v>293</v>
      </c>
      <c r="G17" s="177"/>
      <c r="I17" s="85" t="s">
        <v>232</v>
      </c>
    </row>
    <row r="18" spans="1:9">
      <c r="A18" s="65" t="s">
        <v>119</v>
      </c>
      <c r="B18" s="65">
        <v>4074</v>
      </c>
      <c r="C18" s="88" t="s">
        <v>201</v>
      </c>
      <c r="D18" s="95" t="s">
        <v>24</v>
      </c>
      <c r="E18" s="90">
        <v>0.9</v>
      </c>
      <c r="F18" s="92">
        <f>ROUND(F15*80/1000,0)</f>
        <v>261</v>
      </c>
      <c r="G18" s="177"/>
      <c r="I18" s="85" t="s">
        <v>231</v>
      </c>
    </row>
    <row r="19" spans="1:9">
      <c r="A19" s="65" t="s">
        <v>119</v>
      </c>
      <c r="B19" s="65">
        <v>4075</v>
      </c>
      <c r="C19" s="88" t="s">
        <v>201</v>
      </c>
      <c r="D19" s="95" t="s">
        <v>229</v>
      </c>
      <c r="E19" s="90">
        <v>0.9</v>
      </c>
      <c r="F19" s="92">
        <f>ROUND(F15*64/1000,0)</f>
        <v>209</v>
      </c>
      <c r="G19" s="177"/>
      <c r="I19" s="85" t="s">
        <v>233</v>
      </c>
    </row>
    <row r="20" spans="1:9" ht="18" customHeight="1">
      <c r="A20" s="65" t="s">
        <v>119</v>
      </c>
      <c r="B20" s="65">
        <v>4078</v>
      </c>
      <c r="C20" s="88" t="s">
        <v>202</v>
      </c>
      <c r="D20" s="94"/>
      <c r="E20" s="90">
        <v>0.9</v>
      </c>
      <c r="F20" s="92">
        <f>ROUND(F15/30.42,0)</f>
        <v>107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4079</v>
      </c>
      <c r="C21" s="88" t="s">
        <v>202</v>
      </c>
      <c r="D21" s="95" t="s">
        <v>22</v>
      </c>
      <c r="E21" s="90">
        <v>0.9</v>
      </c>
      <c r="F21" s="92">
        <f>ROUND(F20*92/1000,0)</f>
        <v>10</v>
      </c>
      <c r="G21" s="177"/>
      <c r="I21" s="85" t="s">
        <v>230</v>
      </c>
    </row>
    <row r="22" spans="1:9" ht="16.5" customHeight="1">
      <c r="A22" s="65" t="s">
        <v>119</v>
      </c>
      <c r="B22" s="65">
        <v>4080</v>
      </c>
      <c r="C22" s="88" t="s">
        <v>202</v>
      </c>
      <c r="D22" s="95" t="s">
        <v>23</v>
      </c>
      <c r="E22" s="90">
        <v>0.9</v>
      </c>
      <c r="F22" s="92">
        <f>ROUND(F20*90/1000,0)</f>
        <v>10</v>
      </c>
      <c r="G22" s="177"/>
      <c r="I22" s="85" t="s">
        <v>232</v>
      </c>
    </row>
    <row r="23" spans="1:9" ht="16.5" customHeight="1">
      <c r="A23" s="65" t="s">
        <v>119</v>
      </c>
      <c r="B23" s="65">
        <v>4081</v>
      </c>
      <c r="C23" s="88" t="s">
        <v>202</v>
      </c>
      <c r="D23" s="95" t="s">
        <v>24</v>
      </c>
      <c r="E23" s="90">
        <v>0.9</v>
      </c>
      <c r="F23" s="92">
        <f>ROUND(F20*80/1000,0)</f>
        <v>9</v>
      </c>
      <c r="G23" s="177"/>
      <c r="I23" s="85" t="s">
        <v>231</v>
      </c>
    </row>
    <row r="24" spans="1:9" ht="16.5" customHeight="1">
      <c r="A24" s="65" t="s">
        <v>119</v>
      </c>
      <c r="B24" s="65">
        <v>4082</v>
      </c>
      <c r="C24" s="88" t="s">
        <v>202</v>
      </c>
      <c r="D24" s="95" t="s">
        <v>229</v>
      </c>
      <c r="E24" s="90">
        <v>0.9</v>
      </c>
      <c r="F24" s="92">
        <f>ROUND(F20*64/1000,0)</f>
        <v>7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D6446-40D1-4C01-8BE6-05C457C2D36A}">
  <sheetPr codeName="Sheet12"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7</v>
      </c>
      <c r="B1" s="48" t="s">
        <v>134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4169</v>
      </c>
      <c r="C5" s="88" t="s">
        <v>203</v>
      </c>
      <c r="D5" s="89"/>
      <c r="E5" s="90">
        <v>0.9</v>
      </c>
      <c r="F5" s="91">
        <f>ROUND(1651*70/100*99/100,0)</f>
        <v>1144</v>
      </c>
      <c r="G5" s="177" t="s">
        <v>7</v>
      </c>
      <c r="I5" s="85" t="s">
        <v>173</v>
      </c>
    </row>
    <row r="6" spans="1:9">
      <c r="A6" s="65" t="s">
        <v>119</v>
      </c>
      <c r="B6" s="65">
        <v>4170</v>
      </c>
      <c r="C6" s="88" t="s">
        <v>203</v>
      </c>
      <c r="D6" s="95" t="s">
        <v>22</v>
      </c>
      <c r="E6" s="90">
        <v>0.9</v>
      </c>
      <c r="F6" s="92">
        <f>ROUND(F5*92/1000,0)</f>
        <v>105</v>
      </c>
      <c r="G6" s="177"/>
      <c r="I6" s="85" t="s">
        <v>230</v>
      </c>
    </row>
    <row r="7" spans="1:9">
      <c r="A7" s="65" t="s">
        <v>119</v>
      </c>
      <c r="B7" s="65">
        <v>4171</v>
      </c>
      <c r="C7" s="88" t="s">
        <v>203</v>
      </c>
      <c r="D7" s="95" t="s">
        <v>23</v>
      </c>
      <c r="E7" s="90">
        <v>0.9</v>
      </c>
      <c r="F7" s="92">
        <f>ROUND(F5*90/1000,0)</f>
        <v>103</v>
      </c>
      <c r="G7" s="177"/>
      <c r="I7" s="85" t="s">
        <v>232</v>
      </c>
    </row>
    <row r="8" spans="1:9">
      <c r="A8" s="65" t="s">
        <v>119</v>
      </c>
      <c r="B8" s="65">
        <v>4172</v>
      </c>
      <c r="C8" s="88" t="s">
        <v>203</v>
      </c>
      <c r="D8" s="95" t="s">
        <v>24</v>
      </c>
      <c r="E8" s="90">
        <v>0.9</v>
      </c>
      <c r="F8" s="92">
        <f>ROUND(F5*80/1000,0)</f>
        <v>92</v>
      </c>
      <c r="G8" s="177"/>
      <c r="I8" s="85" t="s">
        <v>231</v>
      </c>
    </row>
    <row r="9" spans="1:9" ht="16.5" customHeight="1">
      <c r="A9" s="65" t="s">
        <v>119</v>
      </c>
      <c r="B9" s="65">
        <v>4173</v>
      </c>
      <c r="C9" s="88" t="s">
        <v>203</v>
      </c>
      <c r="D9" s="95" t="s">
        <v>229</v>
      </c>
      <c r="E9" s="90">
        <v>0.9</v>
      </c>
      <c r="F9" s="92">
        <f>ROUND(F5*64/1000,0)</f>
        <v>73</v>
      </c>
      <c r="G9" s="177"/>
      <c r="I9" s="85" t="s">
        <v>233</v>
      </c>
    </row>
    <row r="10" spans="1:9" ht="16.5" customHeight="1">
      <c r="A10" s="65" t="s">
        <v>119</v>
      </c>
      <c r="B10" s="65">
        <v>4176</v>
      </c>
      <c r="C10" s="88" t="s">
        <v>204</v>
      </c>
      <c r="D10" s="89"/>
      <c r="E10" s="90">
        <v>0.9</v>
      </c>
      <c r="F10" s="93">
        <f>ROUND(F5/30.42,0)</f>
        <v>38</v>
      </c>
      <c r="G10" s="177" t="s">
        <v>8</v>
      </c>
      <c r="I10" s="85" t="s">
        <v>171</v>
      </c>
    </row>
    <row r="11" spans="1:9">
      <c r="A11" s="65" t="s">
        <v>119</v>
      </c>
      <c r="B11" s="65">
        <v>4177</v>
      </c>
      <c r="C11" s="88" t="s">
        <v>204</v>
      </c>
      <c r="D11" s="95" t="s">
        <v>22</v>
      </c>
      <c r="E11" s="90">
        <v>0.9</v>
      </c>
      <c r="F11" s="92">
        <f>ROUND(F10*92/1000,0)</f>
        <v>3</v>
      </c>
      <c r="G11" s="177"/>
      <c r="I11" s="85" t="s">
        <v>230</v>
      </c>
    </row>
    <row r="12" spans="1:9">
      <c r="A12" s="65" t="s">
        <v>119</v>
      </c>
      <c r="B12" s="65">
        <v>4178</v>
      </c>
      <c r="C12" s="88" t="s">
        <v>204</v>
      </c>
      <c r="D12" s="95" t="s">
        <v>23</v>
      </c>
      <c r="E12" s="90">
        <v>0.9</v>
      </c>
      <c r="F12" s="92">
        <f>ROUND(F10*90/1000,0)</f>
        <v>3</v>
      </c>
      <c r="G12" s="177"/>
      <c r="I12" s="85" t="s">
        <v>232</v>
      </c>
    </row>
    <row r="13" spans="1:9">
      <c r="A13" s="65" t="s">
        <v>119</v>
      </c>
      <c r="B13" s="65">
        <v>4179</v>
      </c>
      <c r="C13" s="88" t="s">
        <v>204</v>
      </c>
      <c r="D13" s="95" t="s">
        <v>24</v>
      </c>
      <c r="E13" s="90">
        <v>0.9</v>
      </c>
      <c r="F13" s="92">
        <f>ROUND(F10*80/1000,0)</f>
        <v>3</v>
      </c>
      <c r="G13" s="177"/>
      <c r="I13" s="85" t="s">
        <v>231</v>
      </c>
    </row>
    <row r="14" spans="1:9" ht="16.5" customHeight="1">
      <c r="A14" s="65" t="s">
        <v>119</v>
      </c>
      <c r="B14" s="65">
        <v>4180</v>
      </c>
      <c r="C14" s="88" t="s">
        <v>204</v>
      </c>
      <c r="D14" s="95" t="s">
        <v>229</v>
      </c>
      <c r="E14" s="90">
        <v>0.9</v>
      </c>
      <c r="F14" s="92">
        <f>ROUND(F10*64/1000,0)</f>
        <v>2</v>
      </c>
      <c r="G14" s="177"/>
      <c r="I14" s="85" t="s">
        <v>233</v>
      </c>
    </row>
    <row r="15" spans="1:9" ht="16.5" customHeight="1">
      <c r="A15" s="65" t="s">
        <v>119</v>
      </c>
      <c r="B15" s="65">
        <v>4183</v>
      </c>
      <c r="C15" s="88" t="s">
        <v>205</v>
      </c>
      <c r="D15" s="94"/>
      <c r="E15" s="90">
        <v>0.9</v>
      </c>
      <c r="F15" s="91">
        <f>ROUND(3324*70/100*99/100,0)</f>
        <v>2304</v>
      </c>
      <c r="G15" s="177" t="s">
        <v>7</v>
      </c>
      <c r="I15" s="85" t="s">
        <v>173</v>
      </c>
    </row>
    <row r="16" spans="1:9" ht="16.5" customHeight="1">
      <c r="A16" s="65" t="s">
        <v>119</v>
      </c>
      <c r="B16" s="65">
        <v>4184</v>
      </c>
      <c r="C16" s="88" t="s">
        <v>205</v>
      </c>
      <c r="D16" s="95" t="s">
        <v>22</v>
      </c>
      <c r="E16" s="90">
        <v>0.9</v>
      </c>
      <c r="F16" s="92">
        <f>ROUND(F15*92/1000,0)</f>
        <v>212</v>
      </c>
      <c r="G16" s="177"/>
      <c r="I16" s="85" t="s">
        <v>230</v>
      </c>
    </row>
    <row r="17" spans="1:9" ht="16.5" customHeight="1">
      <c r="A17" s="65" t="s">
        <v>119</v>
      </c>
      <c r="B17" s="65">
        <v>4185</v>
      </c>
      <c r="C17" s="88" t="s">
        <v>205</v>
      </c>
      <c r="D17" s="95" t="s">
        <v>23</v>
      </c>
      <c r="E17" s="90">
        <v>0.9</v>
      </c>
      <c r="F17" s="92">
        <f>ROUND(F15*90/1000,0)</f>
        <v>207</v>
      </c>
      <c r="G17" s="177"/>
      <c r="I17" s="85" t="s">
        <v>232</v>
      </c>
    </row>
    <row r="18" spans="1:9">
      <c r="A18" s="65" t="s">
        <v>119</v>
      </c>
      <c r="B18" s="65">
        <v>4186</v>
      </c>
      <c r="C18" s="88" t="s">
        <v>205</v>
      </c>
      <c r="D18" s="95" t="s">
        <v>24</v>
      </c>
      <c r="E18" s="90">
        <v>0.9</v>
      </c>
      <c r="F18" s="92">
        <f>ROUND(F15*80/1000,0)</f>
        <v>184</v>
      </c>
      <c r="G18" s="177"/>
      <c r="I18" s="85" t="s">
        <v>231</v>
      </c>
    </row>
    <row r="19" spans="1:9">
      <c r="A19" s="65" t="s">
        <v>119</v>
      </c>
      <c r="B19" s="65">
        <v>4187</v>
      </c>
      <c r="C19" s="88" t="s">
        <v>205</v>
      </c>
      <c r="D19" s="95" t="s">
        <v>229</v>
      </c>
      <c r="E19" s="90">
        <v>0.9</v>
      </c>
      <c r="F19" s="92">
        <f>ROUND(F15*64/1000,0)</f>
        <v>147</v>
      </c>
      <c r="G19" s="177"/>
      <c r="I19" s="85" t="s">
        <v>233</v>
      </c>
    </row>
    <row r="20" spans="1:9" ht="18" customHeight="1">
      <c r="A20" s="65" t="s">
        <v>119</v>
      </c>
      <c r="B20" s="65">
        <v>4190</v>
      </c>
      <c r="C20" s="88" t="s">
        <v>206</v>
      </c>
      <c r="D20" s="94"/>
      <c r="E20" s="90">
        <v>0.9</v>
      </c>
      <c r="F20" s="92">
        <f>ROUND(F15/30.42,0)</f>
        <v>76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4191</v>
      </c>
      <c r="C21" s="88" t="s">
        <v>206</v>
      </c>
      <c r="D21" s="95" t="s">
        <v>22</v>
      </c>
      <c r="E21" s="90">
        <v>0.9</v>
      </c>
      <c r="F21" s="92">
        <f>ROUND(F20*92/1000,0)</f>
        <v>7</v>
      </c>
      <c r="G21" s="177"/>
      <c r="I21" s="85" t="s">
        <v>230</v>
      </c>
    </row>
    <row r="22" spans="1:9" ht="16.5" customHeight="1">
      <c r="A22" s="65" t="s">
        <v>119</v>
      </c>
      <c r="B22" s="65">
        <v>4192</v>
      </c>
      <c r="C22" s="88" t="s">
        <v>206</v>
      </c>
      <c r="D22" s="95" t="s">
        <v>23</v>
      </c>
      <c r="E22" s="90">
        <v>0.9</v>
      </c>
      <c r="F22" s="92">
        <f>ROUND(F20*90/1000,0)</f>
        <v>7</v>
      </c>
      <c r="G22" s="177"/>
      <c r="I22" s="85" t="s">
        <v>232</v>
      </c>
    </row>
    <row r="23" spans="1:9" ht="16.5" customHeight="1">
      <c r="A23" s="65" t="s">
        <v>119</v>
      </c>
      <c r="B23" s="65">
        <v>4193</v>
      </c>
      <c r="C23" s="88" t="s">
        <v>206</v>
      </c>
      <c r="D23" s="95" t="s">
        <v>24</v>
      </c>
      <c r="E23" s="90">
        <v>0.9</v>
      </c>
      <c r="F23" s="92">
        <f>ROUND(F20*80/1000,0)</f>
        <v>6</v>
      </c>
      <c r="G23" s="177"/>
      <c r="I23" s="85" t="s">
        <v>231</v>
      </c>
    </row>
    <row r="24" spans="1:9" ht="16.5" customHeight="1">
      <c r="A24" s="65" t="s">
        <v>119</v>
      </c>
      <c r="B24" s="65">
        <v>4194</v>
      </c>
      <c r="C24" s="88" t="s">
        <v>206</v>
      </c>
      <c r="D24" s="95" t="s">
        <v>229</v>
      </c>
      <c r="E24" s="90">
        <v>0.9</v>
      </c>
      <c r="F24" s="92">
        <f>ROUND(F20*64/1000,0)</f>
        <v>5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D50F9-4518-4157-8151-2758015B36E7}">
  <sheetPr codeName="Sheet13">
    <pageSetUpPr fitToPage="1"/>
  </sheetPr>
  <dimension ref="A1:I24"/>
  <sheetViews>
    <sheetView workbookViewId="0">
      <selection activeCell="I1" sqref="I1:I1048576"/>
    </sheetView>
  </sheetViews>
  <sheetFormatPr defaultRowHeight="16.5"/>
  <cols>
    <col min="1" max="2" width="4.5" style="64" customWidth="1"/>
    <col min="3" max="3" width="25.33203125" style="84" customWidth="1"/>
    <col min="4" max="4" width="21.75" style="85" customWidth="1"/>
    <col min="5" max="5" width="6.33203125" style="85" bestFit="1" customWidth="1"/>
    <col min="6" max="6" width="7.5" style="85" bestFit="1" customWidth="1"/>
    <col min="7" max="7" width="5" style="85" customWidth="1"/>
    <col min="8" max="8" width="3.5" style="85" customWidth="1"/>
    <col min="9" max="9" width="30.5" style="85" hidden="1" customWidth="1"/>
    <col min="10" max="16384" width="8.6640625" style="85"/>
  </cols>
  <sheetData>
    <row r="1" spans="1:9">
      <c r="A1" s="64">
        <v>8</v>
      </c>
      <c r="B1" s="48" t="s">
        <v>176</v>
      </c>
    </row>
    <row r="2" spans="1:9">
      <c r="B2" s="86" t="s">
        <v>120</v>
      </c>
    </row>
    <row r="3" spans="1:9" s="48" customFormat="1" ht="17.5" customHeight="1">
      <c r="A3" s="178" t="s">
        <v>0</v>
      </c>
      <c r="B3" s="178"/>
      <c r="C3" s="178" t="s">
        <v>1</v>
      </c>
      <c r="D3" s="182" t="s">
        <v>234</v>
      </c>
      <c r="E3" s="184" t="s">
        <v>21</v>
      </c>
      <c r="F3" s="179" t="s">
        <v>3</v>
      </c>
      <c r="G3" s="181" t="s">
        <v>27</v>
      </c>
      <c r="I3" s="48" t="s">
        <v>25</v>
      </c>
    </row>
    <row r="4" spans="1:9" s="48" customFormat="1" ht="30" customHeight="1">
      <c r="A4" s="87" t="s">
        <v>5</v>
      </c>
      <c r="B4" s="87" t="s">
        <v>6</v>
      </c>
      <c r="C4" s="178"/>
      <c r="D4" s="183"/>
      <c r="E4" s="185"/>
      <c r="F4" s="180"/>
      <c r="G4" s="181"/>
    </row>
    <row r="5" spans="1:9" ht="16.5" customHeight="1">
      <c r="A5" s="65" t="s">
        <v>119</v>
      </c>
      <c r="B5" s="65">
        <v>4197</v>
      </c>
      <c r="C5" s="88" t="s">
        <v>207</v>
      </c>
      <c r="D5" s="89"/>
      <c r="E5" s="90">
        <v>0.9</v>
      </c>
      <c r="F5" s="91">
        <f>ROUND(1651*70/100*99/100,0)</f>
        <v>1144</v>
      </c>
      <c r="G5" s="177" t="s">
        <v>7</v>
      </c>
      <c r="I5" s="85" t="s">
        <v>173</v>
      </c>
    </row>
    <row r="6" spans="1:9">
      <c r="A6" s="65" t="s">
        <v>119</v>
      </c>
      <c r="B6" s="65">
        <v>4198</v>
      </c>
      <c r="C6" s="88" t="s">
        <v>207</v>
      </c>
      <c r="D6" s="95" t="s">
        <v>22</v>
      </c>
      <c r="E6" s="90">
        <v>0.9</v>
      </c>
      <c r="F6" s="92">
        <f>ROUND(F5*92/1000,0)</f>
        <v>105</v>
      </c>
      <c r="G6" s="177"/>
      <c r="I6" s="85" t="s">
        <v>230</v>
      </c>
    </row>
    <row r="7" spans="1:9">
      <c r="A7" s="65" t="s">
        <v>119</v>
      </c>
      <c r="B7" s="65">
        <v>4199</v>
      </c>
      <c r="C7" s="88" t="s">
        <v>207</v>
      </c>
      <c r="D7" s="95" t="s">
        <v>23</v>
      </c>
      <c r="E7" s="90">
        <v>0.9</v>
      </c>
      <c r="F7" s="92">
        <f>ROUND(F5*90/1000,0)</f>
        <v>103</v>
      </c>
      <c r="G7" s="177"/>
      <c r="I7" s="85" t="s">
        <v>232</v>
      </c>
    </row>
    <row r="8" spans="1:9">
      <c r="A8" s="65" t="s">
        <v>119</v>
      </c>
      <c r="B8" s="65">
        <v>4200</v>
      </c>
      <c r="C8" s="88" t="s">
        <v>207</v>
      </c>
      <c r="D8" s="95" t="s">
        <v>24</v>
      </c>
      <c r="E8" s="90">
        <v>0.9</v>
      </c>
      <c r="F8" s="92">
        <f>ROUND(F5*80/1000,0)</f>
        <v>92</v>
      </c>
      <c r="G8" s="177"/>
      <c r="I8" s="85" t="s">
        <v>231</v>
      </c>
    </row>
    <row r="9" spans="1:9" ht="16.5" customHeight="1">
      <c r="A9" s="65" t="s">
        <v>119</v>
      </c>
      <c r="B9" s="65">
        <v>4201</v>
      </c>
      <c r="C9" s="88" t="s">
        <v>207</v>
      </c>
      <c r="D9" s="95" t="s">
        <v>229</v>
      </c>
      <c r="E9" s="90">
        <v>0.9</v>
      </c>
      <c r="F9" s="92">
        <f>ROUND(F5*64/1000,0)</f>
        <v>73</v>
      </c>
      <c r="G9" s="177"/>
      <c r="I9" s="85" t="s">
        <v>233</v>
      </c>
    </row>
    <row r="10" spans="1:9" ht="16.5" customHeight="1">
      <c r="A10" s="65" t="s">
        <v>119</v>
      </c>
      <c r="B10" s="65">
        <v>4204</v>
      </c>
      <c r="C10" s="88" t="s">
        <v>209</v>
      </c>
      <c r="D10" s="89"/>
      <c r="E10" s="90">
        <v>0.9</v>
      </c>
      <c r="F10" s="93">
        <f>ROUND(F5/30.42,0)</f>
        <v>38</v>
      </c>
      <c r="G10" s="177" t="s">
        <v>8</v>
      </c>
      <c r="I10" s="85" t="s">
        <v>171</v>
      </c>
    </row>
    <row r="11" spans="1:9">
      <c r="A11" s="65" t="s">
        <v>119</v>
      </c>
      <c r="B11" s="65">
        <v>4205</v>
      </c>
      <c r="C11" s="88" t="s">
        <v>209</v>
      </c>
      <c r="D11" s="95" t="s">
        <v>22</v>
      </c>
      <c r="E11" s="90">
        <v>0.9</v>
      </c>
      <c r="F11" s="92">
        <f>ROUND(F10*92/1000,0)</f>
        <v>3</v>
      </c>
      <c r="G11" s="177"/>
      <c r="I11" s="85" t="s">
        <v>230</v>
      </c>
    </row>
    <row r="12" spans="1:9">
      <c r="A12" s="65" t="s">
        <v>119</v>
      </c>
      <c r="B12" s="65">
        <v>4206</v>
      </c>
      <c r="C12" s="88" t="s">
        <v>209</v>
      </c>
      <c r="D12" s="95" t="s">
        <v>23</v>
      </c>
      <c r="E12" s="90">
        <v>0.9</v>
      </c>
      <c r="F12" s="92">
        <f>ROUND(F10*90/1000,0)</f>
        <v>3</v>
      </c>
      <c r="G12" s="177"/>
      <c r="I12" s="85" t="s">
        <v>232</v>
      </c>
    </row>
    <row r="13" spans="1:9">
      <c r="A13" s="65" t="s">
        <v>119</v>
      </c>
      <c r="B13" s="65">
        <v>4207</v>
      </c>
      <c r="C13" s="88" t="s">
        <v>209</v>
      </c>
      <c r="D13" s="95" t="s">
        <v>24</v>
      </c>
      <c r="E13" s="90">
        <v>0.9</v>
      </c>
      <c r="F13" s="92">
        <f>ROUND(F10*80/1000,0)</f>
        <v>3</v>
      </c>
      <c r="G13" s="177"/>
      <c r="I13" s="85" t="s">
        <v>231</v>
      </c>
    </row>
    <row r="14" spans="1:9" ht="16.5" customHeight="1">
      <c r="A14" s="65" t="s">
        <v>119</v>
      </c>
      <c r="B14" s="65">
        <v>4208</v>
      </c>
      <c r="C14" s="88" t="s">
        <v>209</v>
      </c>
      <c r="D14" s="95" t="s">
        <v>229</v>
      </c>
      <c r="E14" s="90">
        <v>0.9</v>
      </c>
      <c r="F14" s="92">
        <f>ROUND(F10*64/1000,0)</f>
        <v>2</v>
      </c>
      <c r="G14" s="177"/>
      <c r="I14" s="85" t="s">
        <v>233</v>
      </c>
    </row>
    <row r="15" spans="1:9" ht="16.5" customHeight="1">
      <c r="A15" s="65" t="s">
        <v>119</v>
      </c>
      <c r="B15" s="65">
        <v>4211</v>
      </c>
      <c r="C15" s="88" t="s">
        <v>210</v>
      </c>
      <c r="D15" s="94"/>
      <c r="E15" s="90">
        <v>0.9</v>
      </c>
      <c r="F15" s="91">
        <f>ROUND(3324*70/100*99/100,0)</f>
        <v>2304</v>
      </c>
      <c r="G15" s="177" t="s">
        <v>7</v>
      </c>
      <c r="I15" s="85" t="s">
        <v>173</v>
      </c>
    </row>
    <row r="16" spans="1:9" ht="16.5" customHeight="1">
      <c r="A16" s="65" t="s">
        <v>119</v>
      </c>
      <c r="B16" s="65">
        <v>4212</v>
      </c>
      <c r="C16" s="88" t="s">
        <v>210</v>
      </c>
      <c r="D16" s="95" t="s">
        <v>22</v>
      </c>
      <c r="E16" s="90">
        <v>0.9</v>
      </c>
      <c r="F16" s="92">
        <f>ROUND(F15*92/1000,0)</f>
        <v>212</v>
      </c>
      <c r="G16" s="177"/>
      <c r="I16" s="85" t="s">
        <v>230</v>
      </c>
    </row>
    <row r="17" spans="1:9" ht="16.5" customHeight="1">
      <c r="A17" s="65" t="s">
        <v>119</v>
      </c>
      <c r="B17" s="65">
        <v>4213</v>
      </c>
      <c r="C17" s="88" t="s">
        <v>210</v>
      </c>
      <c r="D17" s="95" t="s">
        <v>23</v>
      </c>
      <c r="E17" s="90">
        <v>0.9</v>
      </c>
      <c r="F17" s="92">
        <f>ROUND(F15*90/1000,0)</f>
        <v>207</v>
      </c>
      <c r="G17" s="177"/>
      <c r="I17" s="85" t="s">
        <v>232</v>
      </c>
    </row>
    <row r="18" spans="1:9">
      <c r="A18" s="65" t="s">
        <v>119</v>
      </c>
      <c r="B18" s="65">
        <v>4214</v>
      </c>
      <c r="C18" s="88" t="s">
        <v>210</v>
      </c>
      <c r="D18" s="95" t="s">
        <v>24</v>
      </c>
      <c r="E18" s="90">
        <v>0.9</v>
      </c>
      <c r="F18" s="92">
        <f>ROUND(F15*80/1000,0)</f>
        <v>184</v>
      </c>
      <c r="G18" s="177"/>
      <c r="I18" s="85" t="s">
        <v>231</v>
      </c>
    </row>
    <row r="19" spans="1:9">
      <c r="A19" s="65" t="s">
        <v>119</v>
      </c>
      <c r="B19" s="65">
        <v>4215</v>
      </c>
      <c r="C19" s="88" t="s">
        <v>210</v>
      </c>
      <c r="D19" s="95" t="s">
        <v>229</v>
      </c>
      <c r="E19" s="90">
        <v>0.9</v>
      </c>
      <c r="F19" s="92">
        <f>ROUND(F15*64/1000,0)</f>
        <v>147</v>
      </c>
      <c r="G19" s="177"/>
      <c r="I19" s="85" t="s">
        <v>233</v>
      </c>
    </row>
    <row r="20" spans="1:9" ht="18" customHeight="1">
      <c r="A20" s="65" t="s">
        <v>119</v>
      </c>
      <c r="B20" s="65">
        <v>4218</v>
      </c>
      <c r="C20" s="88" t="s">
        <v>211</v>
      </c>
      <c r="D20" s="94"/>
      <c r="E20" s="90">
        <v>0.9</v>
      </c>
      <c r="F20" s="92">
        <f>ROUND(F15/30.42,0)</f>
        <v>76</v>
      </c>
      <c r="G20" s="177" t="s">
        <v>8</v>
      </c>
      <c r="I20" s="85" t="s">
        <v>171</v>
      </c>
    </row>
    <row r="21" spans="1:9" ht="16.5" customHeight="1">
      <c r="A21" s="65" t="s">
        <v>119</v>
      </c>
      <c r="B21" s="65">
        <v>4219</v>
      </c>
      <c r="C21" s="88" t="s">
        <v>211</v>
      </c>
      <c r="D21" s="95" t="s">
        <v>22</v>
      </c>
      <c r="E21" s="90">
        <v>0.9</v>
      </c>
      <c r="F21" s="92">
        <f>ROUND(F20*92/1000,0)</f>
        <v>7</v>
      </c>
      <c r="G21" s="177"/>
      <c r="I21" s="85" t="s">
        <v>230</v>
      </c>
    </row>
    <row r="22" spans="1:9" ht="16.5" customHeight="1">
      <c r="A22" s="65" t="s">
        <v>119</v>
      </c>
      <c r="B22" s="65">
        <v>4220</v>
      </c>
      <c r="C22" s="88" t="s">
        <v>211</v>
      </c>
      <c r="D22" s="95" t="s">
        <v>23</v>
      </c>
      <c r="E22" s="90">
        <v>0.9</v>
      </c>
      <c r="F22" s="92">
        <f>ROUND(F20*90/1000,0)</f>
        <v>7</v>
      </c>
      <c r="G22" s="177"/>
      <c r="I22" s="85" t="s">
        <v>232</v>
      </c>
    </row>
    <row r="23" spans="1:9" ht="16.5" customHeight="1">
      <c r="A23" s="65" t="s">
        <v>119</v>
      </c>
      <c r="B23" s="65">
        <v>4221</v>
      </c>
      <c r="C23" s="88" t="s">
        <v>211</v>
      </c>
      <c r="D23" s="95" t="s">
        <v>24</v>
      </c>
      <c r="E23" s="90">
        <v>0.9</v>
      </c>
      <c r="F23" s="92">
        <f>ROUND(F20*80/1000,0)</f>
        <v>6</v>
      </c>
      <c r="G23" s="177"/>
      <c r="I23" s="85" t="s">
        <v>231</v>
      </c>
    </row>
    <row r="24" spans="1:9" ht="16.5" customHeight="1">
      <c r="A24" s="65" t="s">
        <v>119</v>
      </c>
      <c r="B24" s="65">
        <v>4222</v>
      </c>
      <c r="C24" s="88" t="s">
        <v>211</v>
      </c>
      <c r="D24" s="95" t="s">
        <v>229</v>
      </c>
      <c r="E24" s="90">
        <v>0.9</v>
      </c>
      <c r="F24" s="92">
        <f>ROUND(F20*64/1000,0)</f>
        <v>5</v>
      </c>
      <c r="G24" s="177"/>
      <c r="I24" s="85" t="s">
        <v>233</v>
      </c>
    </row>
  </sheetData>
  <mergeCells count="10">
    <mergeCell ref="G5:G9"/>
    <mergeCell ref="G10:G14"/>
    <mergeCell ref="G15:G19"/>
    <mergeCell ref="G20:G24"/>
    <mergeCell ref="A3:B3"/>
    <mergeCell ref="C3:C4"/>
    <mergeCell ref="D3:D4"/>
    <mergeCell ref="E3:E4"/>
    <mergeCell ref="F3:F4"/>
    <mergeCell ref="G3:G4"/>
  </mergeCells>
  <phoneticPr fontId="1"/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明生子</dc:creator>
  <cp:lastModifiedBy>渡部 明生子</cp:lastModifiedBy>
  <cp:lastPrinted>2025-04-05T06:30:09Z</cp:lastPrinted>
  <dcterms:created xsi:type="dcterms:W3CDTF">2015-06-05T18:19:34Z</dcterms:created>
  <dcterms:modified xsi:type="dcterms:W3CDTF">2025-04-05T06:30:11Z</dcterms:modified>
</cp:coreProperties>
</file>