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ONRDRSRV2\redirect\JN60015\Desktop\"/>
    </mc:Choice>
  </mc:AlternateContent>
  <workbookProtection workbookAlgorithmName="SHA-512" workbookHashValue="Qmt+FnBd9xrsHKxXpQa8qWEdo/kjQdYME/l8fXnLIWoMCDpgNZAnYBpHlisSrdX99Eovr6xa8ZJceaUdCjjhfQ==" workbookSaltValue="qoFrjD+pNELC3X2H3+xTWQ==" workbookSpinCount="100000" lockStructure="1"/>
  <bookViews>
    <workbookView xWindow="-15" yWindow="300" windowWidth="10245" windowHeight="7920" tabRatio="756"/>
  </bookViews>
  <sheets>
    <sheet name="一般用（20mm以下）" sheetId="10" r:id="rId1"/>
    <sheet name="一般用（25mm以上）" sheetId="11" r:id="rId2"/>
    <sheet name="官公署用（13～75㎜）" sheetId="12" r:id="rId3"/>
    <sheet name="Sheet1" sheetId="14" r:id="rId4"/>
  </sheets>
  <calcPr calcId="162913"/>
</workbook>
</file>

<file path=xl/calcChain.xml><?xml version="1.0" encoding="utf-8"?>
<calcChain xmlns="http://schemas.openxmlformats.org/spreadsheetml/2006/main">
  <c r="E15" i="12" l="1"/>
  <c r="E14" i="10" l="1"/>
  <c r="E15" i="10"/>
  <c r="E20" i="11"/>
  <c r="E18" i="12" l="1"/>
  <c r="E17" i="12"/>
  <c r="E16" i="12"/>
  <c r="E14" i="11" l="1"/>
  <c r="E19" i="11" l="1"/>
  <c r="E18" i="11"/>
  <c r="E17" i="11"/>
  <c r="E16" i="11"/>
  <c r="E15" i="11"/>
  <c r="E20" i="10"/>
  <c r="E19" i="10"/>
  <c r="E18" i="10"/>
  <c r="E17" i="10"/>
  <c r="E16" i="10"/>
  <c r="E19" i="12" l="1"/>
  <c r="E20" i="12" s="1"/>
  <c r="E21" i="10"/>
  <c r="E22" i="10" s="1"/>
  <c r="E21" i="11"/>
  <c r="E22" i="11" s="1"/>
  <c r="E23" i="10" l="1"/>
  <c r="E24" i="10" s="1"/>
  <c r="E21" i="12"/>
  <c r="E22" i="12" s="1"/>
  <c r="E23" i="11"/>
  <c r="E24" i="11" s="1"/>
</calcChain>
</file>

<file path=xl/sharedStrings.xml><?xml version="1.0" encoding="utf-8"?>
<sst xmlns="http://schemas.openxmlformats.org/spreadsheetml/2006/main" count="139" uniqueCount="51">
  <si>
    <t>口径
(mm)</t>
  </si>
  <si>
    <t>単価
（円）</t>
  </si>
  <si>
    <t>第1段</t>
    <rPh sb="0" eb="1">
      <t>ダイ</t>
    </rPh>
    <rPh sb="2" eb="3">
      <t>ダン</t>
    </rPh>
    <phoneticPr fontId="2"/>
  </si>
  <si>
    <t>第2段</t>
    <rPh sb="0" eb="1">
      <t>ダイ</t>
    </rPh>
    <rPh sb="2" eb="3">
      <t>ダン</t>
    </rPh>
    <phoneticPr fontId="2"/>
  </si>
  <si>
    <t>第3段</t>
    <rPh sb="0" eb="1">
      <t>ダイ</t>
    </rPh>
    <rPh sb="2" eb="3">
      <t>ダン</t>
    </rPh>
    <phoneticPr fontId="2"/>
  </si>
  <si>
    <t>第4段</t>
    <rPh sb="0" eb="1">
      <t>ダイ</t>
    </rPh>
    <rPh sb="2" eb="3">
      <t>ダン</t>
    </rPh>
    <phoneticPr fontId="2"/>
  </si>
  <si>
    <t>第5段</t>
    <rPh sb="0" eb="1">
      <t>ダイ</t>
    </rPh>
    <rPh sb="2" eb="3">
      <t>ダン</t>
    </rPh>
    <phoneticPr fontId="2"/>
  </si>
  <si>
    <t>13～20mm</t>
  </si>
  <si>
    <t>第6段</t>
    <rPh sb="0" eb="1">
      <t>ダイ</t>
    </rPh>
    <rPh sb="2" eb="3">
      <t>ダン</t>
    </rPh>
    <phoneticPr fontId="2"/>
  </si>
  <si>
    <t>段階</t>
    <rPh sb="0" eb="2">
      <t>ダンカイ</t>
    </rPh>
    <phoneticPr fontId="2"/>
  </si>
  <si>
    <t>使用水量</t>
    <rPh sb="0" eb="2">
      <t>シヨウ</t>
    </rPh>
    <rPh sb="2" eb="4">
      <t>スイリョウ</t>
    </rPh>
    <phoneticPr fontId="2"/>
  </si>
  <si>
    <t>単価</t>
    <rPh sb="0" eb="2">
      <t>タンカ</t>
    </rPh>
    <phoneticPr fontId="2"/>
  </si>
  <si>
    <t>①</t>
    <phoneticPr fontId="2"/>
  </si>
  <si>
    <t>②</t>
    <phoneticPr fontId="2"/>
  </si>
  <si>
    <t>水道料金（税込み）</t>
    <rPh sb="0" eb="2">
      <t>スイドウ</t>
    </rPh>
    <rPh sb="2" eb="4">
      <t>リョウキン</t>
    </rPh>
    <rPh sb="5" eb="7">
      <t>ゼイコ</t>
    </rPh>
    <phoneticPr fontId="2"/>
  </si>
  <si>
    <t>①＋②＝Ａ</t>
    <phoneticPr fontId="2"/>
  </si>
  <si>
    <t>Ｂ</t>
    <phoneticPr fontId="2"/>
  </si>
  <si>
    <t>水道料金（税抜き）</t>
    <rPh sb="0" eb="2">
      <t>スイドウ</t>
    </rPh>
    <rPh sb="2" eb="4">
      <t>リョウキン</t>
    </rPh>
    <rPh sb="5" eb="6">
      <t>ゼイ</t>
    </rPh>
    <rPh sb="6" eb="7">
      <t>ヌ</t>
    </rPh>
    <phoneticPr fontId="2"/>
  </si>
  <si>
    <t>基本料金　</t>
    <rPh sb="0" eb="2">
      <t>キホン</t>
    </rPh>
    <rPh sb="2" eb="4">
      <t>リョウキン</t>
    </rPh>
    <phoneticPr fontId="2"/>
  </si>
  <si>
    <t>消費税　</t>
    <rPh sb="0" eb="3">
      <t>ショウヒゼイ</t>
    </rPh>
    <phoneticPr fontId="2"/>
  </si>
  <si>
    <t>口径（mm）</t>
    <rPh sb="0" eb="2">
      <t>コウケイ</t>
    </rPh>
    <phoneticPr fontId="2"/>
  </si>
  <si>
    <t>使用量(㎥)</t>
    <rPh sb="0" eb="2">
      <t>シヨウ</t>
    </rPh>
    <rPh sb="2" eb="3">
      <t>リョウ</t>
    </rPh>
    <phoneticPr fontId="2"/>
  </si>
  <si>
    <t>←任意の水量を入力</t>
    <rPh sb="1" eb="3">
      <t>ニンイ</t>
    </rPh>
    <rPh sb="4" eb="6">
      <t>スイリョウ</t>
    </rPh>
    <rPh sb="7" eb="9">
      <t>ニュウリョク</t>
    </rPh>
    <phoneticPr fontId="2"/>
  </si>
  <si>
    <t>←プルダウンで選択</t>
    <rPh sb="7" eb="9">
      <t>センタク</t>
    </rPh>
    <phoneticPr fontId="2"/>
  </si>
  <si>
    <r>
      <t>基本料金</t>
    </r>
    <r>
      <rPr>
        <sz val="9"/>
        <color theme="1"/>
        <rFont val="ＭＳ 明朝"/>
        <family val="1"/>
        <charset val="128"/>
      </rPr>
      <t>(月額、税抜き)</t>
    </r>
    <rPh sb="5" eb="6">
      <t>ツキ</t>
    </rPh>
    <rPh sb="6" eb="7">
      <t>ガク</t>
    </rPh>
    <rPh sb="8" eb="9">
      <t>ゼイ</t>
    </rPh>
    <rPh sb="9" eb="10">
      <t>ヌ</t>
    </rPh>
    <phoneticPr fontId="2"/>
  </si>
  <si>
    <t>シート・ブックの保護パスワード</t>
    <rPh sb="8" eb="10">
      <t>ホゴ</t>
    </rPh>
    <phoneticPr fontId="2"/>
  </si>
  <si>
    <t>25mm以上</t>
    <phoneticPr fontId="2"/>
  </si>
  <si>
    <t>13～75mm</t>
    <phoneticPr fontId="2"/>
  </si>
  <si>
    <t>Ａ＋Ｂ（１０円未満切捨て）</t>
    <rPh sb="6" eb="7">
      <t>エン</t>
    </rPh>
    <rPh sb="7" eb="9">
      <t>ミマン</t>
    </rPh>
    <rPh sb="9" eb="11">
      <t>キリス</t>
    </rPh>
    <phoneticPr fontId="2"/>
  </si>
  <si>
    <t xml:space="preserve">従量料金
</t>
    <rPh sb="0" eb="2">
      <t>ジュウリョウ</t>
    </rPh>
    <rPh sb="2" eb="4">
      <t>リョウキン</t>
    </rPh>
    <phoneticPr fontId="2"/>
  </si>
  <si>
    <t>消費税10％</t>
    <rPh sb="0" eb="3">
      <t>ショウヒゼイ</t>
    </rPh>
    <phoneticPr fontId="2"/>
  </si>
  <si>
    <t>東温市水道料金試算シート</t>
    <rPh sb="0" eb="2">
      <t>トウオン</t>
    </rPh>
    <rPh sb="2" eb="3">
      <t>シ</t>
    </rPh>
    <rPh sb="3" eb="5">
      <t>スイドウ</t>
    </rPh>
    <rPh sb="5" eb="7">
      <t>リョウキン</t>
    </rPh>
    <rPh sb="7" eb="9">
      <t>シサン</t>
    </rPh>
    <phoneticPr fontId="2"/>
  </si>
  <si>
    <t>101㎥～　</t>
    <phoneticPr fontId="2"/>
  </si>
  <si>
    <t>61㎥～80㎥</t>
    <phoneticPr fontId="2"/>
  </si>
  <si>
    <t>81㎥～100㎥</t>
    <phoneticPr fontId="2"/>
  </si>
  <si>
    <t>41㎥～60㎥</t>
    <phoneticPr fontId="2"/>
  </si>
  <si>
    <t>21㎥～40㎥</t>
    <phoneticPr fontId="2"/>
  </si>
  <si>
    <t>1㎥～20㎥</t>
    <phoneticPr fontId="2"/>
  </si>
  <si>
    <t>令和元年10月使用分から</t>
    <rPh sb="0" eb="2">
      <t>レイワ</t>
    </rPh>
    <rPh sb="2" eb="3">
      <t>ゲン</t>
    </rPh>
    <rPh sb="3" eb="4">
      <t>ネン</t>
    </rPh>
    <rPh sb="6" eb="7">
      <t>ガツ</t>
    </rPh>
    <rPh sb="7" eb="9">
      <t>シヨウ</t>
    </rPh>
    <rPh sb="9" eb="10">
      <t>ブン</t>
    </rPh>
    <phoneticPr fontId="2"/>
  </si>
  <si>
    <t>1㎥～200㎥</t>
    <phoneticPr fontId="2"/>
  </si>
  <si>
    <t>単価（円）</t>
    <rPh sb="0" eb="2">
      <t>タンカ</t>
    </rPh>
    <rPh sb="3" eb="4">
      <t>エン</t>
    </rPh>
    <phoneticPr fontId="2"/>
  </si>
  <si>
    <t>201㎥～2000㎥</t>
    <phoneticPr fontId="2"/>
  </si>
  <si>
    <t>2001㎥～</t>
    <phoneticPr fontId="2"/>
  </si>
  <si>
    <t>1㎥～100㎥</t>
    <phoneticPr fontId="2"/>
  </si>
  <si>
    <t>101㎥～1000㎥</t>
    <phoneticPr fontId="2"/>
  </si>
  <si>
    <t>1001㎥～</t>
    <phoneticPr fontId="2"/>
  </si>
  <si>
    <r>
      <t>従量料金</t>
    </r>
    <r>
      <rPr>
        <sz val="9"/>
        <color theme="1"/>
        <rFont val="ＭＳ 明朝"/>
        <family val="1"/>
        <charset val="128"/>
      </rPr>
      <t>(月額、税抜き)</t>
    </r>
    <rPh sb="0" eb="2">
      <t>ジュウリョウ</t>
    </rPh>
    <phoneticPr fontId="2"/>
  </si>
  <si>
    <t>&lt;一般用　口径20㎜以下&gt;</t>
    <rPh sb="1" eb="3">
      <t>イッパン</t>
    </rPh>
    <rPh sb="3" eb="4">
      <t>ヨウ</t>
    </rPh>
    <rPh sb="5" eb="7">
      <t>コウケイ</t>
    </rPh>
    <rPh sb="10" eb="12">
      <t>イカ</t>
    </rPh>
    <phoneticPr fontId="2"/>
  </si>
  <si>
    <t>&lt;一般用　口径25㎜以上&gt;</t>
    <rPh sb="1" eb="3">
      <t>イッパン</t>
    </rPh>
    <rPh sb="3" eb="4">
      <t>ヨウ</t>
    </rPh>
    <rPh sb="5" eb="7">
      <t>コウケイ</t>
    </rPh>
    <rPh sb="10" eb="12">
      <t>イジョウ</t>
    </rPh>
    <phoneticPr fontId="2"/>
  </si>
  <si>
    <t>&lt;官公署用　口径13㎜～75㎜&gt;</t>
    <rPh sb="1" eb="2">
      <t>カン</t>
    </rPh>
    <rPh sb="2" eb="3">
      <t>コウ</t>
    </rPh>
    <rPh sb="3" eb="4">
      <t>ショ</t>
    </rPh>
    <rPh sb="4" eb="5">
      <t>ヨウ</t>
    </rPh>
    <rPh sb="6" eb="8">
      <t>コウケイ</t>
    </rPh>
    <phoneticPr fontId="2"/>
  </si>
  <si>
    <t>従量料金</t>
    <rPh sb="0" eb="2">
      <t>ジュウリョウ</t>
    </rPh>
    <rPh sb="2" eb="4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</si>
</sst>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円&quot;;[Red]\-#,##0"/>
  </numFmts>
  <fonts count="1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0"/>
      <name val="ＭＳ 明朝"/>
      <family val="2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HGS創英角ｺﾞｼｯｸUB"/>
      <family val="3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2"/>
      <charset val="128"/>
    </font>
    <font>
      <b/>
      <sz val="1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/>
  </cellStyleXfs>
  <cellXfs count="87">
    <xf numFmtId="0" fontId="0" fillId="0" borderId="0" xfId="0">
      <alignment vertical="center"/>
    </xf>
    <xf numFmtId="176" fontId="6" fillId="0" borderId="4" xfId="6" applyNumberFormat="1" applyFont="1" applyFill="1" applyBorder="1" applyAlignment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4" xfId="6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38" fontId="0" fillId="0" borderId="4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0" fillId="0" borderId="0" xfId="0" applyNumberForma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9" fontId="0" fillId="0" borderId="14" xfId="2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10" fillId="0" borderId="0" xfId="0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7" xfId="0" applyBorder="1" applyAlignment="1">
      <alignment vertical="center" shrinkToFit="1"/>
    </xf>
    <xf numFmtId="9" fontId="0" fillId="0" borderId="12" xfId="2" applyFont="1" applyFill="1" applyBorder="1" applyAlignment="1" applyProtection="1">
      <alignment horizontal="right" vertical="center"/>
      <protection locked="0" hidden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shrinkToFit="1"/>
    </xf>
    <xf numFmtId="177" fontId="0" fillId="0" borderId="4" xfId="1" applyNumberFormat="1" applyFont="1" applyBorder="1">
      <alignment vertical="center"/>
    </xf>
    <xf numFmtId="177" fontId="0" fillId="0" borderId="2" xfId="1" applyNumberFormat="1" applyFont="1" applyBorder="1">
      <alignment vertical="center"/>
    </xf>
    <xf numFmtId="177" fontId="0" fillId="0" borderId="10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7" xfId="1" applyNumberFormat="1" applyFont="1" applyBorder="1">
      <alignment vertical="center"/>
    </xf>
    <xf numFmtId="177" fontId="0" fillId="0" borderId="7" xfId="1" applyNumberFormat="1" applyFont="1" applyBorder="1" applyAlignment="1">
      <alignment vertical="center"/>
    </xf>
    <xf numFmtId="177" fontId="0" fillId="0" borderId="3" xfId="1" applyNumberFormat="1" applyFont="1" applyBorder="1">
      <alignment vertical="center"/>
    </xf>
    <xf numFmtId="177" fontId="9" fillId="2" borderId="18" xfId="1" applyNumberFormat="1" applyFont="1" applyFill="1" applyBorder="1" applyAlignment="1">
      <alignment vertical="center" shrinkToFit="1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38" fontId="12" fillId="3" borderId="4" xfId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left" vertical="center"/>
    </xf>
    <xf numFmtId="177" fontId="0" fillId="0" borderId="7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/>
    </xf>
    <xf numFmtId="9" fontId="0" fillId="0" borderId="12" xfId="2" applyFont="1" applyFill="1" applyBorder="1" applyAlignment="1" applyProtection="1">
      <alignment horizontal="right" vertical="center"/>
      <protection locked="0"/>
    </xf>
    <xf numFmtId="9" fontId="0" fillId="0" borderId="14" xfId="2" applyFont="1" applyFill="1" applyBorder="1" applyAlignment="1">
      <alignment horizontal="left" vertical="center"/>
    </xf>
    <xf numFmtId="177" fontId="0" fillId="0" borderId="3" xfId="1" applyNumberFormat="1" applyFont="1" applyFill="1" applyBorder="1">
      <alignment vertical="center"/>
    </xf>
    <xf numFmtId="0" fontId="0" fillId="0" borderId="0" xfId="0" applyFill="1">
      <alignment vertical="center"/>
    </xf>
    <xf numFmtId="177" fontId="0" fillId="0" borderId="2" xfId="1" applyNumberFormat="1" applyFont="1" applyFill="1" applyBorder="1">
      <alignment vertical="center"/>
    </xf>
    <xf numFmtId="0" fontId="0" fillId="0" borderId="11" xfId="0" applyFill="1" applyBorder="1">
      <alignment vertical="center"/>
    </xf>
    <xf numFmtId="177" fontId="0" fillId="0" borderId="10" xfId="1" applyNumberFormat="1" applyFont="1" applyFill="1" applyBorder="1">
      <alignment vertical="center"/>
    </xf>
    <xf numFmtId="0" fontId="0" fillId="0" borderId="10" xfId="0" applyFill="1" applyBorder="1">
      <alignment vertical="center"/>
    </xf>
    <xf numFmtId="177" fontId="0" fillId="0" borderId="1" xfId="1" applyNumberFormat="1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177" fontId="0" fillId="0" borderId="7" xfId="1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9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  <cellStyle name="標準 2 2" xfId="7"/>
    <cellStyle name="標準 2 3" xfId="8"/>
    <cellStyle name="標準 3" xfId="6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201708</xdr:colOff>
      <xdr:row>1</xdr:row>
      <xdr:rowOff>156882</xdr:rowOff>
    </xdr:from>
    <xdr:to>
      <xdr:col>4</xdr:col>
      <xdr:colOff>313768</xdr:colOff>
      <xdr:row>8</xdr:row>
      <xdr:rowOff>133349</xdr:rowOff>
    </xdr:to>
    <xdr:sp macro="" textlink="">
      <xdr:nvSpPr>
        <xdr:cNvPr id="4" name="下矢印吹き出し 3"/>
        <xdr:cNvSpPr/>
      </xdr:nvSpPr>
      <xdr:spPr>
        <a:xfrm>
          <a:off x="201708" y="537882"/>
          <a:ext cx="4101354" cy="1702173"/>
        </a:xfrm>
        <a:prstGeom prst="downArrowCallout">
          <a:avLst>
            <a:gd name="adj1" fmla="val 22535"/>
            <a:gd name="adj2" fmla="val 25000"/>
            <a:gd name="adj3" fmla="val 25000"/>
            <a:gd name="adj4" fmla="val 6497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このセルに水道メーターの口径と使用水量（２か月分）を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使用量が０㎥の時、水道料金は０円となります。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（基本料金もかかりません）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201706</xdr:rowOff>
    </xdr:from>
    <xdr:to>
      <xdr:col>4</xdr:col>
      <xdr:colOff>302560</xdr:colOff>
      <xdr:row>8</xdr:row>
      <xdr:rowOff>178173</xdr:rowOff>
    </xdr:to>
    <xdr:sp macro="" textlink="">
      <xdr:nvSpPr>
        <xdr:cNvPr id="3" name="下矢印吹き出し 2"/>
        <xdr:cNvSpPr/>
      </xdr:nvSpPr>
      <xdr:spPr>
        <a:xfrm>
          <a:off x="190500" y="582706"/>
          <a:ext cx="4101354" cy="1702173"/>
        </a:xfrm>
        <a:prstGeom prst="downArrowCallout">
          <a:avLst>
            <a:gd name="adj1" fmla="val 22535"/>
            <a:gd name="adj2" fmla="val 25000"/>
            <a:gd name="adj3" fmla="val 25000"/>
            <a:gd name="adj4" fmla="val 6497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このセルに水道メーターの口径と使用水量（２か月分）を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使用量が０㎥の時、水道料金は０円となります。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（基本料金もかかりません）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168087</xdr:colOff>
      <xdr:row>1</xdr:row>
      <xdr:rowOff>201706</xdr:rowOff>
    </xdr:from>
    <xdr:to>
      <xdr:col>4</xdr:col>
      <xdr:colOff>280147</xdr:colOff>
      <xdr:row>8</xdr:row>
      <xdr:rowOff>178173</xdr:rowOff>
    </xdr:to>
    <xdr:sp macro="" textlink="">
      <xdr:nvSpPr>
        <xdr:cNvPr id="3" name="下矢印吹き出し 2"/>
        <xdr:cNvSpPr/>
      </xdr:nvSpPr>
      <xdr:spPr>
        <a:xfrm>
          <a:off x="168087" y="582706"/>
          <a:ext cx="4101354" cy="1702173"/>
        </a:xfrm>
        <a:prstGeom prst="downArrowCallout">
          <a:avLst>
            <a:gd name="adj1" fmla="val 22535"/>
            <a:gd name="adj2" fmla="val 25000"/>
            <a:gd name="adj3" fmla="val 25000"/>
            <a:gd name="adj4" fmla="val 6497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このセルに水道メーターの口径と使用水量（２か月分）を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使用量が０㎥の時、水道料金は０円となります。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（基本料金もかかりません）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Q39"/>
  <sheetViews>
    <sheetView tabSelected="1" zoomScale="85" zoomScaleNormal="85" workbookViewId="0">
      <selection activeCell="C11" sqref="C11"/>
    </sheetView>
  </sheetViews>
  <sheetFormatPr defaultRowHeight="14.25" x14ac:dyDescent="0.15"/>
  <cols>
    <col min="1" max="2" width="10.625" style="2" customWidth="1"/>
    <col min="3" max="4" width="15.625" style="2" customWidth="1"/>
    <col min="5" max="5" width="14.625" style="2" customWidth="1"/>
    <col min="6" max="6" width="26.625" style="2" customWidth="1"/>
    <col min="7" max="8" width="9" style="2"/>
    <col min="9" max="9" width="11.625" style="2" bestFit="1" customWidth="1"/>
    <col min="10" max="10" width="9.5" style="2" bestFit="1" customWidth="1"/>
    <col min="11" max="16384" width="9" style="2"/>
  </cols>
  <sheetData>
    <row r="1" spans="1:17" ht="30" customHeight="1" x14ac:dyDescent="0.15">
      <c r="A1" s="71" t="s">
        <v>31</v>
      </c>
      <c r="B1" s="71"/>
      <c r="C1" s="71"/>
      <c r="D1" s="71"/>
      <c r="E1" s="71"/>
      <c r="F1" s="71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0.100000000000001" customHeight="1" x14ac:dyDescent="0.15">
      <c r="F2" s="39" t="s">
        <v>38</v>
      </c>
      <c r="N2" s="39"/>
      <c r="O2" s="39"/>
      <c r="P2" s="39"/>
      <c r="Q2" s="39"/>
    </row>
    <row r="3" spans="1:17" ht="20.100000000000001" customHeight="1" x14ac:dyDescent="0.15">
      <c r="F3" s="37" t="s">
        <v>30</v>
      </c>
      <c r="O3" s="37"/>
    </row>
    <row r="4" spans="1:17" ht="20.100000000000001" customHeight="1" x14ac:dyDescent="0.15">
      <c r="B4" s="18"/>
      <c r="F4" s="68" t="s">
        <v>47</v>
      </c>
    </row>
    <row r="5" spans="1:17" ht="20.100000000000001" customHeight="1" x14ac:dyDescent="0.15"/>
    <row r="6" spans="1:17" ht="20.100000000000001" customHeight="1" x14ac:dyDescent="0.15"/>
    <row r="7" spans="1:17" ht="20.100000000000001" customHeight="1" x14ac:dyDescent="0.15"/>
    <row r="8" spans="1:17" ht="20.100000000000001" customHeight="1" x14ac:dyDescent="0.15"/>
    <row r="9" spans="1:17" ht="20.100000000000001" customHeight="1" x14ac:dyDescent="0.15"/>
    <row r="10" spans="1:17" ht="20.100000000000001" customHeight="1" x14ac:dyDescent="0.15">
      <c r="B10" s="4" t="s">
        <v>20</v>
      </c>
      <c r="C10" s="48">
        <v>13</v>
      </c>
      <c r="D10" s="3" t="s">
        <v>23</v>
      </c>
      <c r="E10" s="12"/>
    </row>
    <row r="11" spans="1:17" ht="20.100000000000001" customHeight="1" x14ac:dyDescent="0.15">
      <c r="B11" s="4" t="s">
        <v>21</v>
      </c>
      <c r="C11" s="49">
        <v>10</v>
      </c>
      <c r="D11" s="3" t="s">
        <v>22</v>
      </c>
      <c r="E11" s="12"/>
    </row>
    <row r="12" spans="1:17" ht="20.100000000000001" customHeight="1" x14ac:dyDescent="0.15"/>
    <row r="13" spans="1:17" ht="20.100000000000001" customHeight="1" x14ac:dyDescent="0.15"/>
    <row r="14" spans="1:17" ht="20.100000000000001" customHeight="1" x14ac:dyDescent="0.15">
      <c r="B14" s="74" t="s">
        <v>18</v>
      </c>
      <c r="C14" s="75"/>
      <c r="D14" s="76"/>
      <c r="E14" s="40">
        <f>VLOOKUP(C10,B29:C30,2)*2</f>
        <v>1000</v>
      </c>
      <c r="F14" s="3" t="s">
        <v>12</v>
      </c>
    </row>
    <row r="15" spans="1:17" ht="20.100000000000001" customHeight="1" x14ac:dyDescent="0.15">
      <c r="B15" s="77" t="s">
        <v>29</v>
      </c>
      <c r="C15" s="8" t="s">
        <v>2</v>
      </c>
      <c r="D15" s="26" t="s">
        <v>37</v>
      </c>
      <c r="E15" s="41">
        <f>IF(C11&lt;21,C11*D34,20*D34)</f>
        <v>730</v>
      </c>
      <c r="F15" s="14"/>
    </row>
    <row r="16" spans="1:17" ht="20.100000000000001" customHeight="1" x14ac:dyDescent="0.15">
      <c r="B16" s="78"/>
      <c r="C16" s="9" t="s">
        <v>3</v>
      </c>
      <c r="D16" s="27" t="s">
        <v>36</v>
      </c>
      <c r="E16" s="42">
        <f>IF(C11&lt;21,0,IF(C11&lt;41,(C11-20)*D35,20*D35))</f>
        <v>0</v>
      </c>
      <c r="F16" s="10"/>
    </row>
    <row r="17" spans="2:9" ht="20.100000000000001" customHeight="1" x14ac:dyDescent="0.15">
      <c r="B17" s="78"/>
      <c r="C17" s="9" t="s">
        <v>4</v>
      </c>
      <c r="D17" s="28" t="s">
        <v>35</v>
      </c>
      <c r="E17" s="42">
        <f>IF(C11&lt;41,0,IF(C11&lt;61,(C11-40)*D36,20*D36))</f>
        <v>0</v>
      </c>
      <c r="F17" s="10"/>
    </row>
    <row r="18" spans="2:9" ht="20.100000000000001" customHeight="1" x14ac:dyDescent="0.15">
      <c r="B18" s="78"/>
      <c r="C18" s="9" t="s">
        <v>5</v>
      </c>
      <c r="D18" s="16" t="s">
        <v>33</v>
      </c>
      <c r="E18" s="42">
        <f>IF(C11&lt;61,0,IF(C11&lt;81,(C11-60)*D37,20*D37))</f>
        <v>0</v>
      </c>
      <c r="F18" s="10"/>
    </row>
    <row r="19" spans="2:9" ht="20.100000000000001" customHeight="1" x14ac:dyDescent="0.15">
      <c r="B19" s="78"/>
      <c r="C19" s="9" t="s">
        <v>6</v>
      </c>
      <c r="D19" s="16" t="s">
        <v>34</v>
      </c>
      <c r="E19" s="42">
        <f>IF(C11&lt;81,0,IF(C11&lt;101,(C11-80)*D38,20*D38))</f>
        <v>0</v>
      </c>
      <c r="F19" s="10"/>
    </row>
    <row r="20" spans="2:9" ht="20.100000000000001" customHeight="1" x14ac:dyDescent="0.15">
      <c r="B20" s="78"/>
      <c r="C20" s="6" t="s">
        <v>8</v>
      </c>
      <c r="D20" s="17" t="s">
        <v>32</v>
      </c>
      <c r="E20" s="43">
        <f>IF(C11&lt;101,0,(C11-100)*D39)</f>
        <v>0</v>
      </c>
      <c r="F20" s="11"/>
    </row>
    <row r="21" spans="2:9" ht="20.100000000000001" customHeight="1" x14ac:dyDescent="0.15">
      <c r="B21" s="79"/>
      <c r="C21" s="75"/>
      <c r="D21" s="23"/>
      <c r="E21" s="44">
        <f>SUM(E15:E20)</f>
        <v>730</v>
      </c>
      <c r="F21" s="3" t="s">
        <v>13</v>
      </c>
    </row>
    <row r="22" spans="2:9" ht="20.100000000000001" customHeight="1" x14ac:dyDescent="0.15">
      <c r="B22" s="80" t="s">
        <v>17</v>
      </c>
      <c r="C22" s="81"/>
      <c r="D22" s="15"/>
      <c r="E22" s="45">
        <f>SUM(E14+E21)</f>
        <v>1730</v>
      </c>
      <c r="F22" s="3" t="s">
        <v>15</v>
      </c>
    </row>
    <row r="23" spans="2:9" ht="20.100000000000001" customHeight="1" thickBot="1" x14ac:dyDescent="0.2">
      <c r="B23" s="24" t="s">
        <v>19</v>
      </c>
      <c r="C23" s="33">
        <v>0.1</v>
      </c>
      <c r="D23" s="25"/>
      <c r="E23" s="46">
        <f>ROUNDDOWN(E22*C23,0)</f>
        <v>173</v>
      </c>
      <c r="F23" s="3" t="s">
        <v>16</v>
      </c>
    </row>
    <row r="24" spans="2:9" ht="20.100000000000001" customHeight="1" thickBot="1" x14ac:dyDescent="0.2">
      <c r="B24" s="34" t="s">
        <v>14</v>
      </c>
      <c r="C24" s="35"/>
      <c r="D24" s="36"/>
      <c r="E24" s="47">
        <f>ROUNDDOWN(E22+E23,-1)</f>
        <v>1900</v>
      </c>
      <c r="F24" s="32" t="s">
        <v>28</v>
      </c>
      <c r="G24" s="13"/>
      <c r="H24" s="13"/>
      <c r="I24" s="13"/>
    </row>
    <row r="25" spans="2:9" ht="20.100000000000001" customHeight="1" x14ac:dyDescent="0.15"/>
    <row r="26" spans="2:9" ht="20.100000000000001" customHeight="1" x14ac:dyDescent="0.15"/>
    <row r="27" spans="2:9" ht="20.100000000000001" customHeight="1" x14ac:dyDescent="0.15">
      <c r="B27" s="72" t="s">
        <v>24</v>
      </c>
      <c r="C27" s="73"/>
    </row>
    <row r="28" spans="2:9" ht="20.100000000000001" customHeight="1" x14ac:dyDescent="0.15">
      <c r="B28" s="5" t="s">
        <v>0</v>
      </c>
      <c r="C28" s="5" t="s">
        <v>1</v>
      </c>
    </row>
    <row r="29" spans="2:9" ht="20.100000000000001" customHeight="1" x14ac:dyDescent="0.15">
      <c r="B29" s="5">
        <v>13</v>
      </c>
      <c r="C29" s="19">
        <v>500</v>
      </c>
    </row>
    <row r="30" spans="2:9" ht="20.100000000000001" customHeight="1" x14ac:dyDescent="0.15">
      <c r="B30" s="5">
        <v>20</v>
      </c>
      <c r="C30" s="19">
        <v>670</v>
      </c>
    </row>
    <row r="31" spans="2:9" ht="20.100000000000001" customHeight="1" x14ac:dyDescent="0.15"/>
    <row r="32" spans="2:9" ht="20.100000000000001" customHeight="1" x14ac:dyDescent="0.15">
      <c r="B32" s="74" t="s">
        <v>46</v>
      </c>
      <c r="C32" s="76"/>
      <c r="D32" s="7" t="s">
        <v>7</v>
      </c>
    </row>
    <row r="33" spans="2:4" ht="20.100000000000001" customHeight="1" x14ac:dyDescent="0.15">
      <c r="B33" s="4" t="s">
        <v>9</v>
      </c>
      <c r="C33" s="4" t="s">
        <v>10</v>
      </c>
      <c r="D33" s="7" t="s">
        <v>40</v>
      </c>
    </row>
    <row r="34" spans="2:4" ht="20.100000000000001" customHeight="1" x14ac:dyDescent="0.15">
      <c r="B34" s="22" t="s">
        <v>2</v>
      </c>
      <c r="C34" s="69" t="s">
        <v>37</v>
      </c>
      <c r="D34" s="20">
        <v>73</v>
      </c>
    </row>
    <row r="35" spans="2:4" ht="20.100000000000001" customHeight="1" x14ac:dyDescent="0.15">
      <c r="B35" s="22" t="s">
        <v>3</v>
      </c>
      <c r="C35" s="69" t="s">
        <v>36</v>
      </c>
      <c r="D35" s="20">
        <v>123</v>
      </c>
    </row>
    <row r="36" spans="2:4" ht="20.100000000000001" customHeight="1" x14ac:dyDescent="0.15">
      <c r="B36" s="22" t="s">
        <v>4</v>
      </c>
      <c r="C36" s="69" t="s">
        <v>35</v>
      </c>
      <c r="D36" s="20">
        <v>160</v>
      </c>
    </row>
    <row r="37" spans="2:4" ht="20.100000000000001" customHeight="1" x14ac:dyDescent="0.15">
      <c r="B37" s="22" t="s">
        <v>5</v>
      </c>
      <c r="C37" s="70" t="s">
        <v>33</v>
      </c>
      <c r="D37" s="20">
        <v>210</v>
      </c>
    </row>
    <row r="38" spans="2:4" ht="20.100000000000001" customHeight="1" x14ac:dyDescent="0.15">
      <c r="B38" s="22" t="s">
        <v>6</v>
      </c>
      <c r="C38" s="70" t="s">
        <v>34</v>
      </c>
      <c r="D38" s="20">
        <v>226</v>
      </c>
    </row>
    <row r="39" spans="2:4" ht="20.100000000000001" customHeight="1" x14ac:dyDescent="0.15">
      <c r="B39" s="22" t="s">
        <v>8</v>
      </c>
      <c r="C39" s="70" t="s">
        <v>32</v>
      </c>
      <c r="D39" s="20">
        <v>277</v>
      </c>
    </row>
  </sheetData>
  <sheetProtection algorithmName="SHA-512" hashValue="GrDQO+Op0L/aqJ/tYbET+Antiv8Eydy7yfplSbSxUzzQ02SpC9xXVtzlEW79+bM2gJWgvg+ee/W/Qtk0/IcwDg==" saltValue="xYwNDmdM9yeyho8yiMY1+g==" spinCount="100000" sheet="1" formatCells="0" formatColumns="0" formatRows="0" insertColumns="0" insertRows="0" insertHyperlinks="0" deleteColumns="0" deleteRows="0" sort="0" autoFilter="0" pivotTables="0"/>
  <mergeCells count="7">
    <mergeCell ref="A1:F1"/>
    <mergeCell ref="B27:C27"/>
    <mergeCell ref="B14:D14"/>
    <mergeCell ref="B15:B20"/>
    <mergeCell ref="B32:C32"/>
    <mergeCell ref="B21:C21"/>
    <mergeCell ref="B22:C22"/>
  </mergeCells>
  <phoneticPr fontId="2"/>
  <dataValidations count="2">
    <dataValidation type="list" allowBlank="1" showInputMessage="1" showErrorMessage="1" sqref="C10">
      <formula1>$B$29:$B$30</formula1>
    </dataValidation>
    <dataValidation type="whole" allowBlank="1" showInputMessage="1" showErrorMessage="1" sqref="C11">
      <formula1>1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Q42"/>
  <sheetViews>
    <sheetView zoomScale="85" zoomScaleNormal="85" workbookViewId="0">
      <selection activeCell="C12" sqref="C12"/>
    </sheetView>
  </sheetViews>
  <sheetFormatPr defaultRowHeight="14.25" x14ac:dyDescent="0.15"/>
  <cols>
    <col min="1" max="2" width="10.625" style="2" customWidth="1"/>
    <col min="3" max="4" width="15.625" style="2" customWidth="1"/>
    <col min="5" max="5" width="14.625" style="2" customWidth="1"/>
    <col min="6" max="6" width="26.625" style="2" customWidth="1"/>
    <col min="7" max="8" width="9" style="2"/>
    <col min="9" max="9" width="11.625" style="2" bestFit="1" customWidth="1"/>
    <col min="10" max="10" width="9.5" style="2" bestFit="1" customWidth="1"/>
    <col min="11" max="16384" width="9" style="2"/>
  </cols>
  <sheetData>
    <row r="1" spans="1:17" ht="30" customHeight="1" x14ac:dyDescent="0.15">
      <c r="A1" s="71" t="s">
        <v>31</v>
      </c>
      <c r="B1" s="71"/>
      <c r="C1" s="71"/>
      <c r="D1" s="71"/>
      <c r="E1" s="71"/>
      <c r="F1" s="71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0.100000000000001" customHeight="1" x14ac:dyDescent="0.15">
      <c r="F2" s="39" t="s">
        <v>38</v>
      </c>
      <c r="N2" s="39"/>
      <c r="O2" s="39"/>
      <c r="P2" s="39"/>
      <c r="Q2" s="39"/>
    </row>
    <row r="3" spans="1:17" ht="20.100000000000001" customHeight="1" x14ac:dyDescent="0.15">
      <c r="F3" s="37" t="s">
        <v>30</v>
      </c>
      <c r="O3" s="37"/>
    </row>
    <row r="4" spans="1:17" ht="20.100000000000001" customHeight="1" x14ac:dyDescent="0.15">
      <c r="B4" s="18"/>
      <c r="F4" s="68" t="s">
        <v>48</v>
      </c>
    </row>
    <row r="5" spans="1:17" ht="20.100000000000001" customHeight="1" x14ac:dyDescent="0.15"/>
    <row r="6" spans="1:17" ht="20.100000000000001" customHeight="1" x14ac:dyDescent="0.15"/>
    <row r="7" spans="1:17" ht="20.100000000000001" customHeight="1" x14ac:dyDescent="0.15"/>
    <row r="8" spans="1:17" ht="20.100000000000001" customHeight="1" x14ac:dyDescent="0.15"/>
    <row r="9" spans="1:17" ht="20.100000000000001" customHeight="1" x14ac:dyDescent="0.15"/>
    <row r="10" spans="1:17" ht="20.100000000000001" customHeight="1" x14ac:dyDescent="0.15">
      <c r="B10" s="4" t="s">
        <v>20</v>
      </c>
      <c r="C10" s="48">
        <v>25</v>
      </c>
      <c r="D10" s="3" t="s">
        <v>23</v>
      </c>
      <c r="E10" s="12"/>
      <c r="F10" s="12"/>
    </row>
    <row r="11" spans="1:17" ht="20.100000000000001" customHeight="1" x14ac:dyDescent="0.15">
      <c r="B11" s="4" t="s">
        <v>21</v>
      </c>
      <c r="C11" s="49">
        <v>10</v>
      </c>
      <c r="D11" s="3" t="s">
        <v>22</v>
      </c>
      <c r="E11" s="12"/>
      <c r="F11" s="12"/>
    </row>
    <row r="12" spans="1:17" ht="20.100000000000001" customHeight="1" x14ac:dyDescent="0.15"/>
    <row r="13" spans="1:17" ht="20.100000000000001" customHeight="1" x14ac:dyDescent="0.15"/>
    <row r="14" spans="1:17" ht="20.100000000000001" customHeight="1" x14ac:dyDescent="0.15">
      <c r="B14" s="74" t="s">
        <v>18</v>
      </c>
      <c r="C14" s="75"/>
      <c r="D14" s="76"/>
      <c r="E14" s="40">
        <f>VLOOKUP(C10,B29:C33,2)*2</f>
        <v>1800</v>
      </c>
      <c r="F14" s="3" t="s">
        <v>12</v>
      </c>
    </row>
    <row r="15" spans="1:17" ht="20.100000000000001" customHeight="1" x14ac:dyDescent="0.15">
      <c r="A15" s="56"/>
      <c r="B15" s="77" t="s">
        <v>29</v>
      </c>
      <c r="C15" s="8" t="s">
        <v>2</v>
      </c>
      <c r="D15" s="26" t="s">
        <v>37</v>
      </c>
      <c r="E15" s="57">
        <f>IF(C11&lt;21,C11*D37,20*D37)</f>
        <v>730</v>
      </c>
      <c r="F15" s="58"/>
      <c r="G15" s="56"/>
    </row>
    <row r="16" spans="1:17" ht="20.100000000000001" customHeight="1" x14ac:dyDescent="0.15">
      <c r="A16" s="56"/>
      <c r="B16" s="78"/>
      <c r="C16" s="9" t="s">
        <v>3</v>
      </c>
      <c r="D16" s="27" t="s">
        <v>36</v>
      </c>
      <c r="E16" s="59">
        <f>IF(C11&lt;21,0,IF(C11&lt;41,(C11-20)*D38,20*D38))</f>
        <v>0</v>
      </c>
      <c r="F16" s="60"/>
      <c r="G16" s="56"/>
    </row>
    <row r="17" spans="1:9" ht="20.100000000000001" customHeight="1" x14ac:dyDescent="0.15">
      <c r="A17" s="56"/>
      <c r="B17" s="78"/>
      <c r="C17" s="9" t="s">
        <v>4</v>
      </c>
      <c r="D17" s="28" t="s">
        <v>35</v>
      </c>
      <c r="E17" s="59">
        <f>IF(C11&lt;41,0,IF(C11&lt;61,(C11-40)*D39,20*D39))</f>
        <v>0</v>
      </c>
      <c r="F17" s="60"/>
      <c r="G17" s="56"/>
    </row>
    <row r="18" spans="1:9" ht="20.100000000000001" customHeight="1" x14ac:dyDescent="0.15">
      <c r="A18" s="56"/>
      <c r="B18" s="78"/>
      <c r="C18" s="9" t="s">
        <v>5</v>
      </c>
      <c r="D18" s="16" t="s">
        <v>33</v>
      </c>
      <c r="E18" s="59">
        <f>IF(C11&lt;61,0,IF(C11&lt;81,(C11-60)*D40,20*D40))</f>
        <v>0</v>
      </c>
      <c r="F18" s="60"/>
      <c r="G18" s="56"/>
    </row>
    <row r="19" spans="1:9" ht="20.100000000000001" customHeight="1" x14ac:dyDescent="0.15">
      <c r="A19" s="56"/>
      <c r="B19" s="78"/>
      <c r="C19" s="9" t="s">
        <v>6</v>
      </c>
      <c r="D19" s="16" t="s">
        <v>34</v>
      </c>
      <c r="E19" s="59">
        <f>IF(C11&lt;81,0,IF(C11&lt;101,(C11-80)*D41,20*D41))</f>
        <v>0</v>
      </c>
      <c r="F19" s="60"/>
      <c r="G19" s="56"/>
    </row>
    <row r="20" spans="1:9" ht="20.100000000000001" customHeight="1" x14ac:dyDescent="0.15">
      <c r="A20" s="56"/>
      <c r="B20" s="78"/>
      <c r="C20" s="6" t="s">
        <v>8</v>
      </c>
      <c r="D20" s="17" t="s">
        <v>32</v>
      </c>
      <c r="E20" s="61">
        <f>IF(C11&lt;101,0,(C11-100)*D42)</f>
        <v>0</v>
      </c>
      <c r="F20" s="62"/>
      <c r="G20" s="56"/>
    </row>
    <row r="21" spans="1:9" ht="20.100000000000001" customHeight="1" x14ac:dyDescent="0.15">
      <c r="A21" s="56"/>
      <c r="B21" s="82"/>
      <c r="C21" s="83"/>
      <c r="D21" s="63"/>
      <c r="E21" s="64">
        <f>SUM(E15:E20)</f>
        <v>730</v>
      </c>
      <c r="F21" s="65" t="s">
        <v>13</v>
      </c>
      <c r="G21" s="56"/>
    </row>
    <row r="22" spans="1:9" ht="20.100000000000001" customHeight="1" x14ac:dyDescent="0.15">
      <c r="A22" s="56"/>
      <c r="B22" s="84" t="s">
        <v>17</v>
      </c>
      <c r="C22" s="85"/>
      <c r="D22" s="50"/>
      <c r="E22" s="51">
        <f>SUM(E14+E21)</f>
        <v>2530</v>
      </c>
      <c r="F22" s="65" t="s">
        <v>15</v>
      </c>
      <c r="G22" s="56"/>
    </row>
    <row r="23" spans="1:9" ht="20.100000000000001" customHeight="1" thickBot="1" x14ac:dyDescent="0.2">
      <c r="A23" s="56"/>
      <c r="B23" s="52" t="s">
        <v>19</v>
      </c>
      <c r="C23" s="53">
        <v>0.1</v>
      </c>
      <c r="D23" s="54"/>
      <c r="E23" s="55">
        <f>ROUNDDOWN(E22*C23,0)</f>
        <v>253</v>
      </c>
      <c r="F23" s="65" t="s">
        <v>16</v>
      </c>
      <c r="G23" s="56"/>
    </row>
    <row r="24" spans="1:9" ht="20.100000000000001" customHeight="1" thickBot="1" x14ac:dyDescent="0.2">
      <c r="A24" s="56"/>
      <c r="B24" s="34" t="s">
        <v>14</v>
      </c>
      <c r="C24" s="35"/>
      <c r="D24" s="36"/>
      <c r="E24" s="47">
        <f>ROUNDDOWN(E22+E23,-1)</f>
        <v>2780</v>
      </c>
      <c r="F24" s="66" t="s">
        <v>28</v>
      </c>
      <c r="G24" s="67"/>
      <c r="H24" s="13"/>
      <c r="I24" s="13"/>
    </row>
    <row r="25" spans="1:9" ht="20.100000000000001" customHeight="1" x14ac:dyDescent="0.15">
      <c r="A25" s="56"/>
      <c r="B25" s="56"/>
      <c r="C25" s="56"/>
      <c r="D25" s="56"/>
      <c r="E25" s="56"/>
      <c r="F25" s="56"/>
      <c r="G25" s="56"/>
    </row>
    <row r="26" spans="1:9" ht="20.100000000000001" customHeight="1" x14ac:dyDescent="0.15"/>
    <row r="27" spans="1:9" ht="20.100000000000001" customHeight="1" x14ac:dyDescent="0.15">
      <c r="B27" s="72" t="s">
        <v>24</v>
      </c>
      <c r="C27" s="73"/>
    </row>
    <row r="28" spans="1:9" ht="20.100000000000001" customHeight="1" x14ac:dyDescent="0.15">
      <c r="B28" s="5" t="s">
        <v>0</v>
      </c>
      <c r="C28" s="5" t="s">
        <v>1</v>
      </c>
    </row>
    <row r="29" spans="1:9" ht="20.100000000000001" customHeight="1" x14ac:dyDescent="0.15">
      <c r="B29" s="5">
        <v>25</v>
      </c>
      <c r="C29" s="19">
        <v>900</v>
      </c>
      <c r="F29" s="21"/>
    </row>
    <row r="30" spans="1:9" ht="20.100000000000001" customHeight="1" x14ac:dyDescent="0.15">
      <c r="B30" s="5">
        <v>30</v>
      </c>
      <c r="C30" s="19">
        <v>1190</v>
      </c>
      <c r="F30" s="21"/>
    </row>
    <row r="31" spans="1:9" ht="20.100000000000001" customHeight="1" x14ac:dyDescent="0.15">
      <c r="B31" s="5">
        <v>40</v>
      </c>
      <c r="C31" s="19">
        <v>1650</v>
      </c>
      <c r="F31" s="21"/>
    </row>
    <row r="32" spans="1:9" ht="20.100000000000001" customHeight="1" x14ac:dyDescent="0.15">
      <c r="B32" s="5">
        <v>50</v>
      </c>
      <c r="C32" s="19">
        <v>3150</v>
      </c>
      <c r="F32" s="21"/>
    </row>
    <row r="33" spans="2:6" ht="20.100000000000001" customHeight="1" x14ac:dyDescent="0.15">
      <c r="B33" s="5">
        <v>75</v>
      </c>
      <c r="C33" s="19">
        <v>4640</v>
      </c>
      <c r="F33" s="21"/>
    </row>
    <row r="34" spans="2:6" ht="20.100000000000001" customHeight="1" x14ac:dyDescent="0.15"/>
    <row r="35" spans="2:6" ht="20.100000000000001" customHeight="1" x14ac:dyDescent="0.15">
      <c r="B35" s="74" t="s">
        <v>46</v>
      </c>
      <c r="C35" s="76"/>
      <c r="D35" s="7" t="s">
        <v>26</v>
      </c>
    </row>
    <row r="36" spans="2:6" ht="20.100000000000001" customHeight="1" x14ac:dyDescent="0.15">
      <c r="B36" s="4" t="s">
        <v>9</v>
      </c>
      <c r="C36" s="4" t="s">
        <v>10</v>
      </c>
      <c r="D36" s="7" t="s">
        <v>11</v>
      </c>
    </row>
    <row r="37" spans="2:6" ht="20.100000000000001" customHeight="1" x14ac:dyDescent="0.15">
      <c r="B37" s="22" t="s">
        <v>2</v>
      </c>
      <c r="C37" s="69" t="s">
        <v>37</v>
      </c>
      <c r="D37" s="20">
        <v>73</v>
      </c>
    </row>
    <row r="38" spans="2:6" ht="20.100000000000001" customHeight="1" x14ac:dyDescent="0.15">
      <c r="B38" s="22" t="s">
        <v>3</v>
      </c>
      <c r="C38" s="69" t="s">
        <v>36</v>
      </c>
      <c r="D38" s="20">
        <v>123</v>
      </c>
    </row>
    <row r="39" spans="2:6" ht="20.100000000000001" customHeight="1" x14ac:dyDescent="0.15">
      <c r="B39" s="22" t="s">
        <v>4</v>
      </c>
      <c r="C39" s="69" t="s">
        <v>35</v>
      </c>
      <c r="D39" s="20">
        <v>160</v>
      </c>
    </row>
    <row r="40" spans="2:6" ht="20.100000000000001" customHeight="1" x14ac:dyDescent="0.15">
      <c r="B40" s="22" t="s">
        <v>5</v>
      </c>
      <c r="C40" s="70" t="s">
        <v>33</v>
      </c>
      <c r="D40" s="20">
        <v>210</v>
      </c>
    </row>
    <row r="41" spans="2:6" ht="20.100000000000001" customHeight="1" x14ac:dyDescent="0.15">
      <c r="B41" s="22" t="s">
        <v>6</v>
      </c>
      <c r="C41" s="70" t="s">
        <v>34</v>
      </c>
      <c r="D41" s="20">
        <v>226</v>
      </c>
    </row>
    <row r="42" spans="2:6" ht="20.100000000000001" customHeight="1" x14ac:dyDescent="0.15">
      <c r="B42" s="22" t="s">
        <v>8</v>
      </c>
      <c r="C42" s="70" t="s">
        <v>32</v>
      </c>
      <c r="D42" s="20">
        <v>247</v>
      </c>
    </row>
  </sheetData>
  <sheetProtection algorithmName="SHA-512" hashValue="b98lv2g0Y/sdCei/kw60rwz4tLn5cS1gHuSbVay7LSq9SZK+3RxMLoDxJJUxrTgxCrrRl+X2drjWijxzbXTdTg==" saltValue="e5TSFuNDP6lHoHXCSSIfzw==" spinCount="100000" sheet="1" formatCells="0" formatColumns="0" formatRows="0" insertColumns="0" insertRows="0" insertHyperlinks="0" deleteColumns="0" deleteRows="0" sort="0" autoFilter="0" pivotTables="0"/>
  <mergeCells count="7">
    <mergeCell ref="A1:F1"/>
    <mergeCell ref="B35:C35"/>
    <mergeCell ref="B14:D14"/>
    <mergeCell ref="B15:B20"/>
    <mergeCell ref="B21:C21"/>
    <mergeCell ref="B22:C22"/>
    <mergeCell ref="B27:C27"/>
  </mergeCells>
  <phoneticPr fontId="2"/>
  <dataValidations count="2">
    <dataValidation type="list" allowBlank="1" showInputMessage="1" showErrorMessage="1" sqref="C10">
      <formula1>$B$29:$B$33</formula1>
    </dataValidation>
    <dataValidation type="whole" allowBlank="1" showInputMessage="1" showErrorMessage="1" sqref="C11">
      <formula1>1</formula1>
      <formula2>5000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Q43"/>
  <sheetViews>
    <sheetView zoomScale="85" zoomScaleNormal="85" workbookViewId="0">
      <selection activeCell="C11" sqref="C11"/>
    </sheetView>
  </sheetViews>
  <sheetFormatPr defaultRowHeight="14.25" x14ac:dyDescent="0.15"/>
  <cols>
    <col min="1" max="2" width="10.625" style="2" customWidth="1"/>
    <col min="3" max="4" width="15.625" style="2" customWidth="1"/>
    <col min="5" max="5" width="14.625" style="2" customWidth="1"/>
    <col min="6" max="6" width="26.625" style="2" customWidth="1"/>
    <col min="7" max="8" width="9" style="2"/>
    <col min="9" max="9" width="11.625" style="2" bestFit="1" customWidth="1"/>
    <col min="10" max="10" width="9.5" style="2" bestFit="1" customWidth="1"/>
    <col min="11" max="16384" width="9" style="2"/>
  </cols>
  <sheetData>
    <row r="1" spans="1:17" ht="30" customHeight="1" x14ac:dyDescent="0.15">
      <c r="A1" s="71" t="s">
        <v>31</v>
      </c>
      <c r="B1" s="71"/>
      <c r="C1" s="71"/>
      <c r="D1" s="71"/>
      <c r="E1" s="71"/>
      <c r="F1" s="71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0.100000000000001" customHeight="1" x14ac:dyDescent="0.15">
      <c r="F2" s="39" t="s">
        <v>38</v>
      </c>
      <c r="N2" s="39"/>
      <c r="O2" s="39"/>
      <c r="P2" s="39"/>
      <c r="Q2" s="39"/>
    </row>
    <row r="3" spans="1:17" ht="20.100000000000001" customHeight="1" x14ac:dyDescent="0.15">
      <c r="F3" s="37" t="s">
        <v>30</v>
      </c>
      <c r="O3" s="37"/>
    </row>
    <row r="4" spans="1:17" ht="20.100000000000001" customHeight="1" x14ac:dyDescent="0.15">
      <c r="B4" s="18"/>
      <c r="E4" s="86" t="s">
        <v>49</v>
      </c>
      <c r="F4" s="86"/>
    </row>
    <row r="5" spans="1:17" ht="20.100000000000001" customHeight="1" x14ac:dyDescent="0.15"/>
    <row r="6" spans="1:17" ht="20.100000000000001" customHeight="1" x14ac:dyDescent="0.15"/>
    <row r="7" spans="1:17" ht="20.100000000000001" customHeight="1" x14ac:dyDescent="0.15"/>
    <row r="8" spans="1:17" ht="20.100000000000001" customHeight="1" x14ac:dyDescent="0.15"/>
    <row r="9" spans="1:17" ht="20.100000000000001" customHeight="1" x14ac:dyDescent="0.15"/>
    <row r="10" spans="1:17" ht="20.100000000000001" customHeight="1" x14ac:dyDescent="0.15">
      <c r="B10" s="4" t="s">
        <v>20</v>
      </c>
      <c r="C10" s="48">
        <v>50</v>
      </c>
      <c r="D10" s="3" t="s">
        <v>23</v>
      </c>
      <c r="E10" s="12"/>
      <c r="F10" s="12"/>
    </row>
    <row r="11" spans="1:17" ht="20.100000000000001" customHeight="1" x14ac:dyDescent="0.15">
      <c r="B11" s="4" t="s">
        <v>21</v>
      </c>
      <c r="C11" s="49">
        <v>10</v>
      </c>
      <c r="D11" s="3" t="s">
        <v>22</v>
      </c>
      <c r="E11" s="12"/>
      <c r="F11" s="12"/>
    </row>
    <row r="12" spans="1:17" ht="20.100000000000001" customHeight="1" x14ac:dyDescent="0.15"/>
    <row r="13" spans="1:17" ht="20.100000000000001" customHeight="1" x14ac:dyDescent="0.15"/>
    <row r="14" spans="1:17" ht="20.100000000000001" customHeight="1" x14ac:dyDescent="0.15"/>
    <row r="15" spans="1:17" ht="20.100000000000001" customHeight="1" x14ac:dyDescent="0.15">
      <c r="B15" s="74" t="s">
        <v>18</v>
      </c>
      <c r="C15" s="75"/>
      <c r="D15" s="76"/>
      <c r="E15" s="40">
        <f>VLOOKUP(C10,B29:C35,2)*2</f>
        <v>6300</v>
      </c>
      <c r="F15" s="3" t="s">
        <v>12</v>
      </c>
    </row>
    <row r="16" spans="1:17" ht="20.100000000000001" customHeight="1" x14ac:dyDescent="0.15">
      <c r="B16" s="77" t="s">
        <v>50</v>
      </c>
      <c r="C16" s="8" t="s">
        <v>2</v>
      </c>
      <c r="D16" s="26" t="s">
        <v>39</v>
      </c>
      <c r="E16" s="41">
        <f>IF(C11&lt;201,C11*D40,200*D40)</f>
        <v>2370</v>
      </c>
      <c r="F16" s="14"/>
    </row>
    <row r="17" spans="2:9" ht="20.100000000000001" customHeight="1" x14ac:dyDescent="0.15">
      <c r="B17" s="78"/>
      <c r="C17" s="9" t="s">
        <v>3</v>
      </c>
      <c r="D17" s="27" t="s">
        <v>41</v>
      </c>
      <c r="E17" s="42">
        <f>IF(C11&lt;201,0,IF(C11&lt;2001,(C11-200)*D41,1800*D41))</f>
        <v>0</v>
      </c>
      <c r="F17" s="10"/>
    </row>
    <row r="18" spans="2:9" ht="20.100000000000001" customHeight="1" x14ac:dyDescent="0.15">
      <c r="B18" s="78"/>
      <c r="C18" s="9" t="s">
        <v>4</v>
      </c>
      <c r="D18" s="28" t="s">
        <v>42</v>
      </c>
      <c r="E18" s="43">
        <f>IF(C11&lt;2001,0,(C11-2000)*D42)</f>
        <v>0</v>
      </c>
      <c r="F18" s="10"/>
    </row>
    <row r="19" spans="2:9" ht="20.100000000000001" customHeight="1" x14ac:dyDescent="0.15">
      <c r="B19" s="79"/>
      <c r="C19" s="75"/>
      <c r="D19" s="23"/>
      <c r="E19" s="44">
        <f>SUM(E16:E18)</f>
        <v>2370</v>
      </c>
      <c r="F19" s="3" t="s">
        <v>13</v>
      </c>
    </row>
    <row r="20" spans="2:9" ht="20.100000000000001" customHeight="1" x14ac:dyDescent="0.15">
      <c r="B20" s="84" t="s">
        <v>17</v>
      </c>
      <c r="C20" s="85"/>
      <c r="D20" s="50"/>
      <c r="E20" s="51">
        <f>SUM(E15+E19)</f>
        <v>8670</v>
      </c>
      <c r="F20" s="3" t="s">
        <v>15</v>
      </c>
    </row>
    <row r="21" spans="2:9" ht="20.100000000000001" customHeight="1" thickBot="1" x14ac:dyDescent="0.2">
      <c r="B21" s="52" t="s">
        <v>19</v>
      </c>
      <c r="C21" s="53">
        <v>0.1</v>
      </c>
      <c r="D21" s="54"/>
      <c r="E21" s="55">
        <f>ROUNDDOWN(E20*C21,0)</f>
        <v>867</v>
      </c>
      <c r="F21" s="3" t="s">
        <v>16</v>
      </c>
    </row>
    <row r="22" spans="2:9" ht="20.100000000000001" customHeight="1" thickBot="1" x14ac:dyDescent="0.2">
      <c r="B22" s="34" t="s">
        <v>14</v>
      </c>
      <c r="C22" s="35"/>
      <c r="D22" s="36"/>
      <c r="E22" s="47">
        <f>ROUNDDOWN(E20+E21,-1)</f>
        <v>9530</v>
      </c>
      <c r="F22" s="32" t="s">
        <v>28</v>
      </c>
      <c r="G22" s="13"/>
      <c r="H22" s="13"/>
      <c r="I22" s="13"/>
    </row>
    <row r="23" spans="2:9" ht="20.100000000000001" customHeight="1" x14ac:dyDescent="0.15"/>
    <row r="24" spans="2:9" ht="20.100000000000001" customHeight="1" x14ac:dyDescent="0.15"/>
    <row r="25" spans="2:9" ht="20.100000000000001" customHeight="1" x14ac:dyDescent="0.15"/>
    <row r="26" spans="2:9" ht="20.100000000000001" customHeight="1" x14ac:dyDescent="0.15"/>
    <row r="27" spans="2:9" ht="20.100000000000001" customHeight="1" x14ac:dyDescent="0.15">
      <c r="B27" s="72" t="s">
        <v>24</v>
      </c>
      <c r="C27" s="73"/>
    </row>
    <row r="28" spans="2:9" ht="20.100000000000001" customHeight="1" x14ac:dyDescent="0.15">
      <c r="B28" s="5" t="s">
        <v>0</v>
      </c>
      <c r="C28" s="5" t="s">
        <v>1</v>
      </c>
    </row>
    <row r="29" spans="2:9" ht="20.100000000000001" customHeight="1" x14ac:dyDescent="0.15">
      <c r="B29" s="5">
        <v>13</v>
      </c>
      <c r="C29" s="19">
        <v>500</v>
      </c>
    </row>
    <row r="30" spans="2:9" ht="20.100000000000001" customHeight="1" x14ac:dyDescent="0.15">
      <c r="B30" s="5">
        <v>20</v>
      </c>
      <c r="C30" s="19">
        <v>670</v>
      </c>
    </row>
    <row r="31" spans="2:9" ht="20.100000000000001" customHeight="1" x14ac:dyDescent="0.15">
      <c r="B31" s="5">
        <v>25</v>
      </c>
      <c r="C31" s="19">
        <v>900</v>
      </c>
    </row>
    <row r="32" spans="2:9" ht="20.100000000000001" customHeight="1" x14ac:dyDescent="0.15">
      <c r="B32" s="5">
        <v>30</v>
      </c>
      <c r="C32" s="19">
        <v>1190</v>
      </c>
    </row>
    <row r="33" spans="2:4" ht="20.100000000000001" customHeight="1" x14ac:dyDescent="0.15">
      <c r="B33" s="3">
        <v>40</v>
      </c>
      <c r="C33" s="5">
        <v>1650</v>
      </c>
    </row>
    <row r="34" spans="2:4" ht="20.100000000000001" customHeight="1" x14ac:dyDescent="0.15">
      <c r="B34" s="3">
        <v>50</v>
      </c>
      <c r="C34" s="5">
        <v>3150</v>
      </c>
    </row>
    <row r="35" spans="2:4" ht="20.100000000000001" customHeight="1" x14ac:dyDescent="0.15">
      <c r="B35" s="3">
        <v>75</v>
      </c>
      <c r="C35" s="5">
        <v>4640</v>
      </c>
    </row>
    <row r="36" spans="2:4" ht="20.100000000000001" customHeight="1" x14ac:dyDescent="0.15">
      <c r="B36" s="30"/>
      <c r="C36" s="31"/>
    </row>
    <row r="37" spans="2:4" ht="20.100000000000001" customHeight="1" x14ac:dyDescent="0.15"/>
    <row r="38" spans="2:4" ht="20.100000000000001" customHeight="1" x14ac:dyDescent="0.15">
      <c r="B38" s="74" t="s">
        <v>46</v>
      </c>
      <c r="C38" s="76"/>
      <c r="D38" s="7" t="s">
        <v>27</v>
      </c>
    </row>
    <row r="39" spans="2:4" ht="20.100000000000001" customHeight="1" x14ac:dyDescent="0.15">
      <c r="B39" s="4" t="s">
        <v>9</v>
      </c>
      <c r="C39" s="4" t="s">
        <v>10</v>
      </c>
      <c r="D39" s="7" t="s">
        <v>40</v>
      </c>
    </row>
    <row r="40" spans="2:4" ht="20.100000000000001" customHeight="1" x14ac:dyDescent="0.15">
      <c r="B40" s="22" t="s">
        <v>2</v>
      </c>
      <c r="C40" s="1" t="s">
        <v>43</v>
      </c>
      <c r="D40" s="20">
        <v>237</v>
      </c>
    </row>
    <row r="41" spans="2:4" ht="20.100000000000001" customHeight="1" x14ac:dyDescent="0.15">
      <c r="B41" s="22" t="s">
        <v>3</v>
      </c>
      <c r="C41" s="1" t="s">
        <v>44</v>
      </c>
      <c r="D41" s="20">
        <v>250</v>
      </c>
    </row>
    <row r="42" spans="2:4" ht="20.100000000000001" customHeight="1" x14ac:dyDescent="0.15">
      <c r="B42" s="22" t="s">
        <v>4</v>
      </c>
      <c r="C42" s="1" t="s">
        <v>45</v>
      </c>
      <c r="D42" s="20">
        <v>250</v>
      </c>
    </row>
    <row r="43" spans="2:4" ht="20.100000000000001" customHeight="1" x14ac:dyDescent="0.15"/>
  </sheetData>
  <sheetProtection algorithmName="SHA-512" hashValue="q61nFNexAtnJ73+Xvc1ooVHq8U61wiLqrKoTJsGyvEY3I+Gfndij/BCgvWtkB+0ixm3XCo1P08N7N+MxaHCWJg==" saltValue="qxN3qNrgKbdE/YyVe2bphQ==" spinCount="100000" sheet="1" formatCells="0" formatColumns="0" formatRows="0" insertColumns="0" insertRows="0" insertHyperlinks="0" deleteColumns="0" deleteRows="0" sort="0" autoFilter="0" pivotTables="0"/>
  <mergeCells count="8">
    <mergeCell ref="A1:F1"/>
    <mergeCell ref="B38:C38"/>
    <mergeCell ref="B15:D15"/>
    <mergeCell ref="B16:B18"/>
    <mergeCell ref="B19:C19"/>
    <mergeCell ref="B20:C20"/>
    <mergeCell ref="B27:C27"/>
    <mergeCell ref="E4:F4"/>
  </mergeCells>
  <phoneticPr fontId="2"/>
  <dataValidations count="2">
    <dataValidation type="list" allowBlank="1" showInputMessage="1" showErrorMessage="1" sqref="C10">
      <formula1>$B$29:$B$35</formula1>
    </dataValidation>
    <dataValidation type="whole" allowBlank="1" showInputMessage="1" showErrorMessage="1" sqref="C11">
      <formula1>1</formula1>
      <formula2>50000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defaultRowHeight="14.25" x14ac:dyDescent="0.15"/>
  <sheetData>
    <row r="1" spans="1:1" x14ac:dyDescent="0.15">
      <c r="A1" s="29" t="s">
        <v>25</v>
      </c>
    </row>
    <row r="2" spans="1:1" x14ac:dyDescent="0.15">
      <c r="A2" s="29">
        <v>4416</v>
      </c>
    </row>
  </sheetData>
  <sheetProtection password="CC1F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一般用（20mm以下）</vt:lpstr>
      <vt:lpstr>一般用（25mm以上）</vt:lpstr>
      <vt:lpstr>官公署用（13～75㎜）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JN60012</dc:creator>
  <cp:lastModifiedBy>JN60015</cp:lastModifiedBy>
  <cp:lastPrinted>2020-05-25T00:13:21Z</cp:lastPrinted>
  <dcterms:created xsi:type="dcterms:W3CDTF">2014-08-13T05:27:20Z</dcterms:created>
  <dcterms:modified xsi:type="dcterms:W3CDTF">2020-07-16T09:14:10Z</dcterms:modified>
</cp:coreProperties>
</file>